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 Room\Desktop\Opendata\"/>
    </mc:Choice>
  </mc:AlternateContent>
  <bookViews>
    <workbookView xWindow="0" yWindow="0" windowWidth="20490" windowHeight="7755"/>
  </bookViews>
  <sheets>
    <sheet name="Sheet1" sheetId="1" r:id="rId1"/>
    <sheet name="Workings" sheetId="2" r:id="rId2"/>
    <sheet name="CSV" sheetId="3" r:id="rId3"/>
  </sheets>
  <externalReferences>
    <externalReference r:id="rId4"/>
    <externalReference r:id="rId5"/>
  </externalReferences>
  <definedNames>
    <definedName name="A" localSheetId="1">#REF!</definedName>
    <definedName name="A">#REF!</definedName>
    <definedName name="aaa" localSheetId="1">#REF!</definedName>
    <definedName name="aaa">#REF!</definedName>
    <definedName name="B58." localSheetId="1">#REF!</definedName>
    <definedName name="B58.">#REF!</definedName>
    <definedName name="_xlnm.Database" localSheetId="1">'[1]Table-1'!#REF!</definedName>
    <definedName name="_xlnm.Database">'[1]Table-1'!#REF!</definedName>
    <definedName name="dd" localSheetId="1">'[2]LAST PAY '!#REF!</definedName>
    <definedName name="dd">'[2]LAST PAY '!#REF!</definedName>
    <definedName name="dsfds" localSheetId="1">'[2]LAST PAY '!#REF!</definedName>
    <definedName name="dsfds">'[2]LAST PAY '!#REF!</definedName>
    <definedName name="Excel_BuiltIn_Print_Titles_4" localSheetId="1">#REF!</definedName>
    <definedName name="Excel_BuiltIn_Print_Titles_4">#REF!</definedName>
    <definedName name="inpost" localSheetId="1">#REF!</definedName>
    <definedName name="inpost">#REF!</definedName>
    <definedName name="inpost1" localSheetId="1">#REF!</definedName>
    <definedName name="inpost1">#REF!</definedName>
    <definedName name="new" localSheetId="1">'[2]LAST PAY '!#REF!</definedName>
    <definedName name="new">'[2]LAST PAY '!#REF!</definedName>
    <definedName name="oo" localSheetId="1">#REF!</definedName>
    <definedName name="oo">#REF!</definedName>
    <definedName name="rty" localSheetId="1">#REF!</definedName>
    <definedName name="rty">#REF!</definedName>
    <definedName name="s" localSheetId="1">#REF!</definedName>
    <definedName name="s">#REF!</definedName>
    <definedName name="sss" localSheetId="1">#REF!</definedName>
    <definedName name="sss">#REF!</definedName>
    <definedName name="sssssa" localSheetId="1">'[2]LAST PAY '!#REF!</definedName>
    <definedName name="sssssa">'[2]LAST PAY '!#REF!</definedName>
    <definedName name="sxs" localSheetId="1">'[2]LAST PAY '!#REF!</definedName>
    <definedName name="sxs">'[2]LAST PAY '!#REF!</definedName>
    <definedName name="text1" localSheetId="1">'[2]LAST PAY '!#REF!</definedName>
    <definedName name="text1">'[2]LAST PAY '!#REF!</definedName>
    <definedName name="TEXT2" localSheetId="1">'[2]LAST PAY '!#REF!</definedName>
    <definedName name="TEXT2">'[2]LAST PAY '!#REF!</definedName>
    <definedName name="text2v" localSheetId="1">'[2]LAST PAY '!#REF!</definedName>
    <definedName name="text2v">'[2]LAST PAY '!#REF!</definedName>
    <definedName name="text3" localSheetId="1">'[2]LAST PAY '!#REF!</definedName>
    <definedName name="text3">'[2]LAST PAY '!#REF!</definedName>
    <definedName name="text6" localSheetId="1">'[2]LAST PAY '!#REF!</definedName>
    <definedName name="text6">'[2]LAST PAY '!#REF!</definedName>
    <definedName name="TOTAL" localSheetId="1">#REF!</definedName>
    <definedName name="TOTAL">#REF!</definedName>
    <definedName name="wdw" localSheetId="1">'[2]LAST PAY '!#REF!</definedName>
    <definedName name="wdw">'[2]LAST PAY '!#REF!</definedName>
  </definedNames>
  <calcPr calcId="162913"/>
</workbook>
</file>

<file path=xl/calcChain.xml><?xml version="1.0" encoding="utf-8"?>
<calcChain xmlns="http://schemas.openxmlformats.org/spreadsheetml/2006/main">
  <c r="E82" i="2" l="1"/>
  <c r="L463" i="3" l="1"/>
  <c r="F38" i="2"/>
  <c r="F68" i="2"/>
  <c r="F87" i="2"/>
  <c r="F92" i="2"/>
  <c r="F95" i="2"/>
  <c r="F100" i="2"/>
  <c r="F103" i="2"/>
  <c r="F106" i="2"/>
  <c r="F109" i="2"/>
  <c r="F113" i="2"/>
  <c r="F119" i="2"/>
  <c r="F121" i="2"/>
  <c r="F127" i="2"/>
  <c r="F123" i="2" s="1"/>
  <c r="F128" i="2"/>
  <c r="L455" i="3"/>
  <c r="L540" i="3"/>
  <c r="L507" i="3"/>
  <c r="L421" i="3"/>
  <c r="E123" i="2"/>
  <c r="L361" i="3"/>
  <c r="L347" i="3"/>
  <c r="L317" i="3"/>
  <c r="L309" i="3"/>
  <c r="L394" i="3"/>
  <c r="L248" i="3" l="1"/>
  <c r="L242" i="3"/>
  <c r="L241" i="3"/>
  <c r="L238" i="3"/>
  <c r="L215" i="3"/>
  <c r="L201" i="3"/>
  <c r="L200" i="3"/>
  <c r="L197" i="3"/>
  <c r="L170" i="3"/>
  <c r="L163" i="3"/>
  <c r="L102" i="3"/>
  <c r="L140" i="3"/>
  <c r="L26" i="3" l="1"/>
  <c r="F191" i="2"/>
  <c r="F190" i="2" s="1"/>
  <c r="E191" i="2"/>
  <c r="E190" i="2" s="1"/>
  <c r="D191" i="2"/>
  <c r="D190" i="2" s="1"/>
  <c r="C191" i="2"/>
  <c r="C190" i="2" s="1"/>
  <c r="D188" i="2"/>
  <c r="C185" i="2"/>
  <c r="C181" i="2" s="1"/>
  <c r="C180" i="2" s="1"/>
  <c r="D184" i="2"/>
  <c r="D183" i="2"/>
  <c r="F181" i="2"/>
  <c r="F180" i="2" s="1"/>
  <c r="E181" i="2"/>
  <c r="E180" i="2" s="1"/>
  <c r="F178" i="2"/>
  <c r="E178" i="2"/>
  <c r="D178" i="2"/>
  <c r="C178" i="2"/>
  <c r="C175" i="2"/>
  <c r="D174" i="2"/>
  <c r="D173" i="2" s="1"/>
  <c r="C174" i="2"/>
  <c r="C173" i="2" s="1"/>
  <c r="F173" i="2"/>
  <c r="E173" i="2"/>
  <c r="E170" i="2"/>
  <c r="E168" i="2" s="1"/>
  <c r="E172" i="2" s="1"/>
  <c r="C170" i="2"/>
  <c r="C168" i="2" s="1"/>
  <c r="F168" i="2"/>
  <c r="D168" i="2"/>
  <c r="D172" i="2" s="1"/>
  <c r="F163" i="2"/>
  <c r="F162" i="2" s="1"/>
  <c r="E163" i="2"/>
  <c r="E162" i="2" s="1"/>
  <c r="D163" i="2"/>
  <c r="D162" i="2" s="1"/>
  <c r="C163" i="2"/>
  <c r="C162" i="2" s="1"/>
  <c r="F160" i="2"/>
  <c r="F159" i="2" s="1"/>
  <c r="E160" i="2"/>
  <c r="E159" i="2" s="1"/>
  <c r="D160" i="2"/>
  <c r="D159" i="2" s="1"/>
  <c r="C160" i="2"/>
  <c r="C159" i="2" s="1"/>
  <c r="F157" i="2"/>
  <c r="E157" i="2"/>
  <c r="D157" i="2"/>
  <c r="C157" i="2"/>
  <c r="F150" i="2"/>
  <c r="E150" i="2"/>
  <c r="E149" i="2" s="1"/>
  <c r="D150" i="2"/>
  <c r="C150" i="2"/>
  <c r="F141" i="2"/>
  <c r="E141" i="2"/>
  <c r="D141" i="2"/>
  <c r="C141" i="2"/>
  <c r="F135" i="2"/>
  <c r="F94" i="2" s="1"/>
  <c r="E135" i="2"/>
  <c r="D135" i="2"/>
  <c r="C135" i="2"/>
  <c r="E128" i="2"/>
  <c r="D128" i="2"/>
  <c r="C128" i="2"/>
  <c r="E127" i="2"/>
  <c r="D127" i="2"/>
  <c r="D123" i="2" s="1"/>
  <c r="C127" i="2"/>
  <c r="C123" i="2" s="1"/>
  <c r="E121" i="2"/>
  <c r="D121" i="2"/>
  <c r="C121" i="2"/>
  <c r="E119" i="2"/>
  <c r="D119" i="2"/>
  <c r="C119" i="2"/>
  <c r="D118" i="2"/>
  <c r="D117" i="2"/>
  <c r="D114" i="2"/>
  <c r="E113" i="2"/>
  <c r="C113" i="2"/>
  <c r="E109" i="2"/>
  <c r="D109" i="2"/>
  <c r="C109" i="2"/>
  <c r="E106" i="2"/>
  <c r="D106" i="2"/>
  <c r="C106" i="2"/>
  <c r="E103" i="2"/>
  <c r="D103" i="2"/>
  <c r="C103" i="2"/>
  <c r="E100" i="2"/>
  <c r="D100" i="2"/>
  <c r="C100" i="2"/>
  <c r="E95" i="2"/>
  <c r="D95" i="2"/>
  <c r="C95" i="2"/>
  <c r="E92" i="2"/>
  <c r="D92" i="2"/>
  <c r="C92" i="2"/>
  <c r="E87" i="2"/>
  <c r="D87" i="2"/>
  <c r="C87" i="2"/>
  <c r="D82" i="2"/>
  <c r="E68" i="2"/>
  <c r="D68" i="2"/>
  <c r="D67" i="2"/>
  <c r="D64" i="2"/>
  <c r="C39" i="2"/>
  <c r="C14" i="2" s="1"/>
  <c r="C13" i="2" s="1"/>
  <c r="E38" i="2"/>
  <c r="D37" i="2"/>
  <c r="F30" i="2"/>
  <c r="F14" i="2" s="1"/>
  <c r="F13" i="2" s="1"/>
  <c r="E30" i="2"/>
  <c r="D30" i="2"/>
  <c r="E14" i="2" l="1"/>
  <c r="E13" i="2" s="1"/>
  <c r="E12" i="2" s="1"/>
  <c r="D181" i="2"/>
  <c r="D180" i="2" s="1"/>
  <c r="E94" i="2"/>
  <c r="E11" i="2" s="1"/>
  <c r="F12" i="2"/>
  <c r="D113" i="2"/>
  <c r="D94" i="2" s="1"/>
  <c r="C12" i="2"/>
  <c r="C149" i="2"/>
  <c r="F149" i="2"/>
  <c r="C167" i="2"/>
  <c r="C166" i="2" s="1"/>
  <c r="C165" i="2" s="1"/>
  <c r="C6" i="2" s="1"/>
  <c r="D14" i="2"/>
  <c r="D13" i="2" s="1"/>
  <c r="D12" i="2" s="1"/>
  <c r="C94" i="2"/>
  <c r="D149" i="2"/>
  <c r="E167" i="2"/>
  <c r="E166" i="2" s="1"/>
  <c r="E165" i="2" s="1"/>
  <c r="E6" i="2" s="1"/>
  <c r="F167" i="2"/>
  <c r="F166" i="2" s="1"/>
  <c r="F165" i="2" s="1"/>
  <c r="F6" i="2" s="1"/>
  <c r="C172" i="2"/>
  <c r="D167" i="2"/>
  <c r="D166" i="2" s="1"/>
  <c r="D165" i="2" s="1"/>
  <c r="D6" i="2" s="1"/>
  <c r="F172" i="2"/>
  <c r="H196" i="1"/>
  <c r="G196" i="1"/>
  <c r="F196" i="1"/>
  <c r="E196" i="1"/>
  <c r="E195" i="1" s="1"/>
  <c r="H195" i="1"/>
  <c r="G195" i="1"/>
  <c r="F195" i="1"/>
  <c r="F193" i="1"/>
  <c r="E190" i="1"/>
  <c r="E186" i="1" s="1"/>
  <c r="E185" i="1" s="1"/>
  <c r="F189" i="1"/>
  <c r="F188" i="1"/>
  <c r="H186" i="1"/>
  <c r="H185" i="1" s="1"/>
  <c r="G186" i="1"/>
  <c r="G185" i="1" s="1"/>
  <c r="H183" i="1"/>
  <c r="G183" i="1"/>
  <c r="F183" i="1"/>
  <c r="E183" i="1"/>
  <c r="E180" i="1"/>
  <c r="F179" i="1"/>
  <c r="E179" i="1"/>
  <c r="H178" i="1"/>
  <c r="G178" i="1"/>
  <c r="F178" i="1"/>
  <c r="G175" i="1"/>
  <c r="G173" i="1" s="1"/>
  <c r="E175" i="1"/>
  <c r="E173" i="1" s="1"/>
  <c r="H173" i="1"/>
  <c r="H177" i="1" s="1"/>
  <c r="F173" i="1"/>
  <c r="H168" i="1"/>
  <c r="G168" i="1"/>
  <c r="G167" i="1" s="1"/>
  <c r="F168" i="1"/>
  <c r="F167" i="1" s="1"/>
  <c r="E168" i="1"/>
  <c r="E167" i="1" s="1"/>
  <c r="H167" i="1"/>
  <c r="H165" i="1"/>
  <c r="G165" i="1"/>
  <c r="F165" i="1"/>
  <c r="F164" i="1" s="1"/>
  <c r="E165" i="1"/>
  <c r="E164" i="1" s="1"/>
  <c r="H164" i="1"/>
  <c r="G164" i="1"/>
  <c r="H162" i="1"/>
  <c r="G162" i="1"/>
  <c r="F162" i="1"/>
  <c r="E162" i="1"/>
  <c r="H155" i="1"/>
  <c r="G155" i="1"/>
  <c r="F155" i="1"/>
  <c r="E155" i="1"/>
  <c r="H154" i="1"/>
  <c r="G154" i="1"/>
  <c r="F154" i="1"/>
  <c r="E154" i="1"/>
  <c r="H146" i="1"/>
  <c r="G146" i="1"/>
  <c r="F146" i="1"/>
  <c r="E146" i="1"/>
  <c r="H140" i="1"/>
  <c r="G140" i="1"/>
  <c r="F140" i="1"/>
  <c r="E140" i="1"/>
  <c r="H133" i="1"/>
  <c r="G133" i="1"/>
  <c r="F133" i="1"/>
  <c r="E133" i="1"/>
  <c r="H132" i="1"/>
  <c r="G132" i="1"/>
  <c r="F132" i="1"/>
  <c r="E132" i="1"/>
  <c r="H128" i="1"/>
  <c r="G128" i="1"/>
  <c r="F128" i="1"/>
  <c r="E128" i="1"/>
  <c r="H126" i="1"/>
  <c r="G126" i="1"/>
  <c r="F126" i="1"/>
  <c r="E126" i="1"/>
  <c r="H124" i="1"/>
  <c r="G124" i="1"/>
  <c r="F124" i="1"/>
  <c r="E124" i="1"/>
  <c r="F123" i="1"/>
  <c r="F122" i="1"/>
  <c r="F119" i="1"/>
  <c r="H118" i="1"/>
  <c r="G118" i="1"/>
  <c r="E118" i="1"/>
  <c r="H114" i="1"/>
  <c r="G114" i="1"/>
  <c r="F114" i="1"/>
  <c r="E114" i="1"/>
  <c r="H111" i="1"/>
  <c r="G111" i="1"/>
  <c r="F111" i="1"/>
  <c r="E111" i="1"/>
  <c r="H108" i="1"/>
  <c r="G108" i="1"/>
  <c r="F108" i="1"/>
  <c r="E108" i="1"/>
  <c r="H105" i="1"/>
  <c r="G105" i="1"/>
  <c r="F105" i="1"/>
  <c r="E105" i="1"/>
  <c r="H100" i="1"/>
  <c r="G100" i="1"/>
  <c r="F100" i="1"/>
  <c r="E100" i="1"/>
  <c r="H97" i="1"/>
  <c r="G97" i="1"/>
  <c r="F97" i="1"/>
  <c r="E97" i="1"/>
  <c r="H92" i="1"/>
  <c r="G92" i="1"/>
  <c r="F92" i="1"/>
  <c r="E92" i="1"/>
  <c r="H87" i="1"/>
  <c r="G87" i="1"/>
  <c r="F87" i="1"/>
  <c r="D85" i="1"/>
  <c r="C85" i="1"/>
  <c r="H70" i="1"/>
  <c r="G70" i="1"/>
  <c r="F70" i="1"/>
  <c r="F69" i="1"/>
  <c r="F66" i="1"/>
  <c r="E41" i="1"/>
  <c r="E14" i="1" s="1"/>
  <c r="E13" i="1" s="1"/>
  <c r="H38" i="1"/>
  <c r="G38" i="1"/>
  <c r="F37" i="1"/>
  <c r="H30" i="1"/>
  <c r="G30" i="1"/>
  <c r="F30" i="1"/>
  <c r="F14" i="1" l="1"/>
  <c r="E99" i="1"/>
  <c r="G99" i="1"/>
  <c r="H99" i="1"/>
  <c r="E178" i="1"/>
  <c r="F118" i="1"/>
  <c r="F99" i="1" s="1"/>
  <c r="H172" i="1"/>
  <c r="H14" i="1"/>
  <c r="H13" i="1" s="1"/>
  <c r="H12" i="1" s="1"/>
  <c r="H11" i="1" s="1"/>
  <c r="C11" i="2"/>
  <c r="C5" i="2" s="1"/>
  <c r="C3" i="2" s="1"/>
  <c r="F11" i="2"/>
  <c r="F5" i="2" s="1"/>
  <c r="F3" i="2" s="1"/>
  <c r="D11" i="2"/>
  <c r="D5" i="2" s="1"/>
  <c r="D3" i="2" s="1"/>
  <c r="E194" i="2"/>
  <c r="E5" i="2"/>
  <c r="E3" i="2" s="1"/>
  <c r="C194" i="2"/>
  <c r="E177" i="1"/>
  <c r="E172" i="1"/>
  <c r="F13" i="1"/>
  <c r="F12" i="1" s="1"/>
  <c r="F11" i="1" s="1"/>
  <c r="H171" i="1"/>
  <c r="H170" i="1" s="1"/>
  <c r="H6" i="1" s="1"/>
  <c r="E171" i="1"/>
  <c r="E170" i="1" s="1"/>
  <c r="E6" i="1" s="1"/>
  <c r="F186" i="1"/>
  <c r="F185" i="1" s="1"/>
  <c r="G14" i="1"/>
  <c r="G13" i="1" s="1"/>
  <c r="G12" i="1" s="1"/>
  <c r="G11" i="1" s="1"/>
  <c r="E12" i="1"/>
  <c r="E11" i="1" s="1"/>
  <c r="F172" i="1"/>
  <c r="F177" i="1"/>
  <c r="G172" i="1"/>
  <c r="G171" i="1" s="1"/>
  <c r="G170" i="1" s="1"/>
  <c r="G6" i="1" s="1"/>
  <c r="G177" i="1"/>
  <c r="D194" i="2" l="1"/>
  <c r="F194" i="2"/>
  <c r="E5" i="1"/>
  <c r="E3" i="1" s="1"/>
  <c r="E199" i="1"/>
  <c r="H199" i="1"/>
  <c r="F171" i="1"/>
  <c r="F170" i="1" s="1"/>
  <c r="F6" i="1" s="1"/>
  <c r="G199" i="1"/>
  <c r="G5" i="1"/>
  <c r="G3" i="1" s="1"/>
  <c r="H5" i="1"/>
  <c r="H3" i="1" s="1"/>
  <c r="F199" i="1"/>
  <c r="F5" i="1"/>
  <c r="F3" i="1" l="1"/>
</calcChain>
</file>

<file path=xl/sharedStrings.xml><?xml version="1.0" encoding="utf-8"?>
<sst xmlns="http://schemas.openxmlformats.org/spreadsheetml/2006/main" count="4330" uniqueCount="335">
  <si>
    <t>Rs 000</t>
  </si>
  <si>
    <t>Details</t>
  </si>
  <si>
    <t>2017/18        Estimates</t>
  </si>
  <si>
    <t>2018/19        Estimates</t>
  </si>
  <si>
    <t xml:space="preserve">2019/20      Planned </t>
  </si>
  <si>
    <t xml:space="preserve">2020/21      Planned </t>
  </si>
  <si>
    <t>VOTE 1-6  TOTAL EXPENDITURE</t>
  </si>
  <si>
    <t>of which</t>
  </si>
  <si>
    <t xml:space="preserve">Recurrent </t>
  </si>
  <si>
    <t xml:space="preserve">Capital </t>
  </si>
  <si>
    <t>VOTE 1-6: THE JUDICIARY</t>
  </si>
  <si>
    <t>Item No.</t>
  </si>
  <si>
    <t>Recurrent Expenditure</t>
  </si>
  <si>
    <t>Compensation of Employees</t>
  </si>
  <si>
    <t>Personal Emoluments</t>
  </si>
  <si>
    <t>Funded
2017/18</t>
  </si>
  <si>
    <t>Funded
2018/19</t>
  </si>
  <si>
    <t>.001</t>
  </si>
  <si>
    <t>Basic Salary</t>
  </si>
  <si>
    <t>(1)</t>
  </si>
  <si>
    <t>Chief Justice</t>
  </si>
  <si>
    <t>(2)</t>
  </si>
  <si>
    <t>Senior Puisne Judge</t>
  </si>
  <si>
    <t>(3)</t>
  </si>
  <si>
    <t>(4)</t>
  </si>
  <si>
    <t>(5)</t>
  </si>
  <si>
    <t>Puisne Judge</t>
  </si>
  <si>
    <t>(6)</t>
  </si>
  <si>
    <t>Judge in Bankruptcy and Master and Registrar</t>
  </si>
  <si>
    <t>(7)</t>
  </si>
  <si>
    <t>Deputy Master and Registrar and Judge in Bankruptcy</t>
  </si>
  <si>
    <t>(8)</t>
  </si>
  <si>
    <t>President Intermediate Court (Civil Division)</t>
  </si>
  <si>
    <t>(9)</t>
  </si>
  <si>
    <t>President Intermediate Court (Criminal Division)</t>
  </si>
  <si>
    <t>(10)</t>
  </si>
  <si>
    <t>Vice-President, Intermediate Court</t>
  </si>
  <si>
    <t>(11)</t>
  </si>
  <si>
    <t xml:space="preserve">President Industrial Court </t>
  </si>
  <si>
    <t>(12)</t>
  </si>
  <si>
    <t>Vice-President, Industrial Court</t>
  </si>
  <si>
    <t>(13)</t>
  </si>
  <si>
    <t>(14)</t>
  </si>
  <si>
    <t>Magistrate Intermediate Court</t>
  </si>
  <si>
    <t>(15)</t>
  </si>
  <si>
    <t>Senior District Magistrate</t>
  </si>
  <si>
    <t>(16)</t>
  </si>
  <si>
    <t>District Magistrate</t>
  </si>
  <si>
    <t>(17)</t>
  </si>
  <si>
    <t>Secretary to the Chief Justice</t>
  </si>
  <si>
    <t>(18)</t>
  </si>
  <si>
    <t>Chief Registrar</t>
  </si>
  <si>
    <t>(19)</t>
  </si>
  <si>
    <t>Deputy Chief Registrar</t>
  </si>
  <si>
    <t>(20)</t>
  </si>
  <si>
    <t xml:space="preserve">Senior Registrar/Regional Court Administrator </t>
  </si>
  <si>
    <t>(21)</t>
  </si>
  <si>
    <t>Chief Court Officer/Court Manager</t>
  </si>
  <si>
    <t>(22)</t>
  </si>
  <si>
    <t>Principal Court Officer</t>
  </si>
  <si>
    <t>(23)</t>
  </si>
  <si>
    <t>Senior Court Officer</t>
  </si>
  <si>
    <t>(24)</t>
  </si>
  <si>
    <t>Court Officer</t>
  </si>
  <si>
    <t>(25)</t>
  </si>
  <si>
    <t>Trainee Court Officer</t>
  </si>
  <si>
    <t>(26)</t>
  </si>
  <si>
    <t xml:space="preserve">Judicial Research Officer </t>
  </si>
  <si>
    <t>(27)</t>
  </si>
  <si>
    <t>Judicial Research Assistant</t>
  </si>
  <si>
    <t>(28)</t>
  </si>
  <si>
    <t>Manager, Financial Operations</t>
  </si>
  <si>
    <t>(29)</t>
  </si>
  <si>
    <t>Assistant Manager, Financial Operations</t>
  </si>
  <si>
    <t>(30)</t>
  </si>
  <si>
    <t>Principal Financial Operations Officer</t>
  </si>
  <si>
    <t>(31)</t>
  </si>
  <si>
    <t xml:space="preserve">Financial Officer/Senior Financial Officer </t>
  </si>
  <si>
    <t>(32)</t>
  </si>
  <si>
    <t>Assistant Financial Officer</t>
  </si>
  <si>
    <t>(33)</t>
  </si>
  <si>
    <t>Manager (Procurement and Supply)</t>
  </si>
  <si>
    <t>(34)</t>
  </si>
  <si>
    <t>Assistant Manager (Procurement and Supply)</t>
  </si>
  <si>
    <t>(35)</t>
  </si>
  <si>
    <t>(36)</t>
  </si>
  <si>
    <t>Assistant Procurement and Supply Officer</t>
  </si>
  <si>
    <t>(37)</t>
  </si>
  <si>
    <t>Principal Internal Control Officer</t>
  </si>
  <si>
    <t>(38)</t>
  </si>
  <si>
    <t>(39)</t>
  </si>
  <si>
    <t>Office Management Executive</t>
  </si>
  <si>
    <t>(40)</t>
  </si>
  <si>
    <t>(41)</t>
  </si>
  <si>
    <t>(42)</t>
  </si>
  <si>
    <t>Management Support Officer</t>
  </si>
  <si>
    <t>(43)</t>
  </si>
  <si>
    <t>Confidential Secretary</t>
  </si>
  <si>
    <t>(44)</t>
  </si>
  <si>
    <t>Word Processing Operator</t>
  </si>
  <si>
    <t>(45)</t>
  </si>
  <si>
    <t>Senior Court Transcriber</t>
  </si>
  <si>
    <t>(46)</t>
  </si>
  <si>
    <t>Court Transcriber</t>
  </si>
  <si>
    <t>(47)</t>
  </si>
  <si>
    <t>Law Librarian/Senior Law Librarian</t>
  </si>
  <si>
    <t>(48)</t>
  </si>
  <si>
    <t xml:space="preserve">Senior Law Library Officer                                  </t>
  </si>
  <si>
    <t>(49)</t>
  </si>
  <si>
    <t xml:space="preserve">Law Library Officer </t>
  </si>
  <si>
    <t>(50)</t>
  </si>
  <si>
    <t>Law Library Assistant</t>
  </si>
  <si>
    <t>(51)</t>
  </si>
  <si>
    <t>Chief Court Usher</t>
  </si>
  <si>
    <t>(52)</t>
  </si>
  <si>
    <t xml:space="preserve">Principal Court Usher </t>
  </si>
  <si>
    <t>(53)</t>
  </si>
  <si>
    <t>Senior Court Usher</t>
  </si>
  <si>
    <t>(54)</t>
  </si>
  <si>
    <t xml:space="preserve">Court Usher </t>
  </si>
  <si>
    <t>(55)</t>
  </si>
  <si>
    <t>Senior Receptionist/ Telephone Operator</t>
  </si>
  <si>
    <t>(56)</t>
  </si>
  <si>
    <t>Receptionist/ Telephone Operator</t>
  </si>
  <si>
    <t>(57)</t>
  </si>
  <si>
    <t>Head Office Auxiliary</t>
  </si>
  <si>
    <t>(58)</t>
  </si>
  <si>
    <t>Office Auxiliary/Senior Office Auxiliary</t>
  </si>
  <si>
    <t>(59)</t>
  </si>
  <si>
    <t>Maintenance Assistant</t>
  </si>
  <si>
    <t>(60)</t>
  </si>
  <si>
    <t>(61)</t>
  </si>
  <si>
    <t>Driver</t>
  </si>
  <si>
    <t>(62)</t>
  </si>
  <si>
    <t xml:space="preserve">Gardener/Nursery Attendant </t>
  </si>
  <si>
    <t>(63)</t>
  </si>
  <si>
    <t>Stores Attendant</t>
  </si>
  <si>
    <t>(64)</t>
  </si>
  <si>
    <t>Tradesman's Assistant</t>
  </si>
  <si>
    <t>(65)</t>
  </si>
  <si>
    <t>Handy Worker</t>
  </si>
  <si>
    <t>(66)</t>
  </si>
  <si>
    <t>General Worker</t>
  </si>
  <si>
    <t>Total</t>
  </si>
  <si>
    <t>.002</t>
  </si>
  <si>
    <t xml:space="preserve">Salary Compensation </t>
  </si>
  <si>
    <t>.004</t>
  </si>
  <si>
    <t>Allowances</t>
  </si>
  <si>
    <t>.005</t>
  </si>
  <si>
    <t>Extra Assistance</t>
  </si>
  <si>
    <t>.006</t>
  </si>
  <si>
    <t>Cash in lieu of Leave</t>
  </si>
  <si>
    <t>.009</t>
  </si>
  <si>
    <t>End-of-year Bonus</t>
  </si>
  <si>
    <t>.010</t>
  </si>
  <si>
    <t>Service to Mauritius Programme</t>
  </si>
  <si>
    <t>Other Staff Costs</t>
  </si>
  <si>
    <t>Wages</t>
  </si>
  <si>
    <t xml:space="preserve">Travelling and Transport </t>
  </si>
  <si>
    <t>.100</t>
  </si>
  <si>
    <t>Overtime</t>
  </si>
  <si>
    <t>.200</t>
  </si>
  <si>
    <t>Staff Welfare</t>
  </si>
  <si>
    <t>Social Contributions</t>
  </si>
  <si>
    <t>Contribution to the National Savings Fund</t>
  </si>
  <si>
    <t>Goods and Services</t>
  </si>
  <si>
    <t>Cost of Utilities</t>
  </si>
  <si>
    <t>Electricity and Gas Charges</t>
  </si>
  <si>
    <t xml:space="preserve">Telephone </t>
  </si>
  <si>
    <t>.003</t>
  </si>
  <si>
    <t>Water Charges</t>
  </si>
  <si>
    <t>Waste Water Charges</t>
  </si>
  <si>
    <t>Fuel and Oil</t>
  </si>
  <si>
    <t xml:space="preserve">Vehicles </t>
  </si>
  <si>
    <t>Plant and Equipment</t>
  </si>
  <si>
    <t>Rent</t>
  </si>
  <si>
    <t>Rental of Building</t>
  </si>
  <si>
    <t>.007</t>
  </si>
  <si>
    <t>Rental line for Network Services</t>
  </si>
  <si>
    <t>Office Equipment and Furniture</t>
  </si>
  <si>
    <t>Office Equipment</t>
  </si>
  <si>
    <t>Office Furniture</t>
  </si>
  <si>
    <t>Office Expenses</t>
  </si>
  <si>
    <t>Postage</t>
  </si>
  <si>
    <t>Cleaning Materials</t>
  </si>
  <si>
    <t>Office Sundries</t>
  </si>
  <si>
    <t>Maintenance</t>
  </si>
  <si>
    <t>Buildings</t>
  </si>
  <si>
    <t>Vehicles and Motorcycles</t>
  </si>
  <si>
    <t xml:space="preserve">IT Equipment </t>
  </si>
  <si>
    <t>Grounds</t>
  </si>
  <si>
    <t>Cleaning Services</t>
  </si>
  <si>
    <t xml:space="preserve">Cleaning of Office Premises </t>
  </si>
  <si>
    <t>Security</t>
  </si>
  <si>
    <t>Security Services</t>
  </si>
  <si>
    <t>Publications and Stationery</t>
  </si>
  <si>
    <t>Paper and Materials</t>
  </si>
  <si>
    <t>Printing and Stationery</t>
  </si>
  <si>
    <t>Books and Periodicals</t>
  </si>
  <si>
    <t>Publications</t>
  </si>
  <si>
    <t>Fees</t>
  </si>
  <si>
    <t>Fees to Chairperson and Members of Boards and Committees</t>
  </si>
  <si>
    <t>Fees to Witnesses</t>
  </si>
  <si>
    <t>Fees for Training</t>
  </si>
  <si>
    <t>.019</t>
  </si>
  <si>
    <t>Fees icw Civil and Criminal Cases</t>
  </si>
  <si>
    <t>.027</t>
  </si>
  <si>
    <t>Fees to Interpreters</t>
  </si>
  <si>
    <t>Overseas Travel (Mission and Capacity Building)</t>
  </si>
  <si>
    <t>Subsistence Allowance(Mission)</t>
  </si>
  <si>
    <t>Air Tickets (Mission)</t>
  </si>
  <si>
    <t>Other Expenses(Mission)</t>
  </si>
  <si>
    <t>.011</t>
  </si>
  <si>
    <t>Subsistence Allowance(Capacity Building)</t>
  </si>
  <si>
    <t>.012</t>
  </si>
  <si>
    <t>Air Tickets (Capacity Building)</t>
  </si>
  <si>
    <t>Other Goods and Services</t>
  </si>
  <si>
    <t>Uniforms</t>
  </si>
  <si>
    <t>Accommodation Costs</t>
  </si>
  <si>
    <t>.016</t>
  </si>
  <si>
    <t>Transcribers fees</t>
  </si>
  <si>
    <t>.024</t>
  </si>
  <si>
    <t>Service Charges</t>
  </si>
  <si>
    <t>.099</t>
  </si>
  <si>
    <t>Miscellaneous Expenses</t>
  </si>
  <si>
    <t>.906</t>
  </si>
  <si>
    <t>Privy Council</t>
  </si>
  <si>
    <t>.922</t>
  </si>
  <si>
    <t>Conferences/Seminars/Workshop</t>
  </si>
  <si>
    <t>Grants</t>
  </si>
  <si>
    <t>Contribution to International Organisations</t>
  </si>
  <si>
    <t>Association des Cours Constitutionelles ayant en partage l'usage du Francais (ACCPUF)</t>
  </si>
  <si>
    <t>Commonwealth Magistrates and Judges Association</t>
  </si>
  <si>
    <t>World Jurist Association</t>
  </si>
  <si>
    <t>Association des Hautes Jurisdictions de Cassation des Pays ayant en partage l'usage du Francais (AHJUCAF)</t>
  </si>
  <si>
    <t>.162</t>
  </si>
  <si>
    <t>Association of African Public Services Commissions (AAPSComs)</t>
  </si>
  <si>
    <t>.164</t>
  </si>
  <si>
    <t>World Conference on Constitutional Justice</t>
  </si>
  <si>
    <t>Extra-Budgetary Units</t>
  </si>
  <si>
    <t>.126</t>
  </si>
  <si>
    <t>Institute for Judicial and Legal Studies</t>
  </si>
  <si>
    <t>Social Benefits</t>
  </si>
  <si>
    <t>Social Assistance Benefits in Cash</t>
  </si>
  <si>
    <t>Legal Assistance in "in forma pauperis"</t>
  </si>
  <si>
    <t>Other Expense</t>
  </si>
  <si>
    <t>Transfers to Non-Profit Institutions</t>
  </si>
  <si>
    <t>Council of Vocational and Legal Education</t>
  </si>
  <si>
    <t>Capital Expenditure</t>
  </si>
  <si>
    <t>Acquisition of Non-Financial Assets</t>
  </si>
  <si>
    <t>Project Value
Rs 000</t>
  </si>
  <si>
    <t>Non-Residential Buildings</t>
  </si>
  <si>
    <t>.015</t>
  </si>
  <si>
    <t>Construction of Courts - New Supreme Court Building</t>
  </si>
  <si>
    <t>(b) New Curepipe District Court</t>
  </si>
  <si>
    <t>.415</t>
  </si>
  <si>
    <t>Upgrading of Courts</t>
  </si>
  <si>
    <t>(a) New Court House</t>
  </si>
  <si>
    <t>(b) Other Courts</t>
  </si>
  <si>
    <t>.442</t>
  </si>
  <si>
    <t>Upgrading of Building</t>
  </si>
  <si>
    <t>.801</t>
  </si>
  <si>
    <t>Acquisition of Buildings</t>
  </si>
  <si>
    <t>Transport Equipment</t>
  </si>
  <si>
    <t>Acquisition of Vehicles</t>
  </si>
  <si>
    <t>Other Machinery and Equipment</t>
  </si>
  <si>
    <t>.802</t>
  </si>
  <si>
    <t>Acquisition of IT Equipment</t>
  </si>
  <si>
    <t>(a) Hosting of Library Information</t>
  </si>
  <si>
    <t>(b) Replacement of IT equipment</t>
  </si>
  <si>
    <t>(c) Revamping of Digital Court Recording System</t>
  </si>
  <si>
    <t>(d) Video Conferencing System - Bail and Remand Court</t>
  </si>
  <si>
    <t>(e) Computerisation of Revenue Collection System and Backend Processing for all Courts</t>
  </si>
  <si>
    <t>(f) Electronic Information Display System Phase I (New Court House)</t>
  </si>
  <si>
    <t>(f) Revamping E-Judiciary Commercial Court</t>
  </si>
  <si>
    <t>.814</t>
  </si>
  <si>
    <t>Acquisition of Air-Conditioning Equipment</t>
  </si>
  <si>
    <t>Intangible Fixed Assets</t>
  </si>
  <si>
    <t>.401</t>
  </si>
  <si>
    <t>Upgrading of ICT Infrastructure</t>
  </si>
  <si>
    <t xml:space="preserve">e-Judiciary Project-Phase 1
 </t>
  </si>
  <si>
    <t>e-Judiciary Project-Phase II</t>
  </si>
  <si>
    <t>TOTAL</t>
  </si>
  <si>
    <t>(a) New Supreme Court Building</t>
  </si>
  <si>
    <t>(c) Other</t>
  </si>
  <si>
    <t>Head</t>
  </si>
  <si>
    <t>SubHead</t>
  </si>
  <si>
    <t>ExpenseType</t>
  </si>
  <si>
    <t>Category</t>
  </si>
  <si>
    <t>SubCategory</t>
  </si>
  <si>
    <t>ItemCategory</t>
  </si>
  <si>
    <t>StartFinancialYear</t>
  </si>
  <si>
    <t>EndFinancialYear</t>
  </si>
  <si>
    <t xml:space="preserve"> FinancialStatus </t>
  </si>
  <si>
    <t>Amount_MUR</t>
  </si>
  <si>
    <t>Judiciary</t>
  </si>
  <si>
    <t>Estimates</t>
  </si>
  <si>
    <t>Item No</t>
  </si>
  <si>
    <t>New Supreme Court Building</t>
  </si>
  <si>
    <t>New Curepipe District Court</t>
  </si>
  <si>
    <t>Other</t>
  </si>
  <si>
    <t>New Court House</t>
  </si>
  <si>
    <t>Other Courts</t>
  </si>
  <si>
    <r>
      <t xml:space="preserve">Justice of Appeal </t>
    </r>
    <r>
      <rPr>
        <i/>
        <sz val="9.5"/>
        <color theme="1"/>
        <rFont val="Times New Roman"/>
        <family val="1"/>
      </rPr>
      <t>(New)</t>
    </r>
  </si>
  <si>
    <r>
      <t>President High Court</t>
    </r>
    <r>
      <rPr>
        <i/>
        <sz val="9.5"/>
        <color theme="1"/>
        <rFont val="Times New Roman"/>
        <family val="1"/>
      </rPr>
      <t xml:space="preserve"> (New)</t>
    </r>
  </si>
  <si>
    <r>
      <t>Deputy Director Institute for Judicial and Legal Studies</t>
    </r>
    <r>
      <rPr>
        <i/>
        <sz val="9.5"/>
        <color theme="1"/>
        <rFont val="Times New Roman"/>
        <family val="1"/>
      </rPr>
      <t xml:space="preserve"> (New</t>
    </r>
    <r>
      <rPr>
        <sz val="9.5"/>
        <color theme="1"/>
        <rFont val="Times New Roman"/>
        <family val="1"/>
        <charset val="1"/>
      </rPr>
      <t>)</t>
    </r>
  </si>
  <si>
    <r>
      <t>Procurement and Supply Officer/Senior Procurement and Supply Officer</t>
    </r>
    <r>
      <rPr>
        <i/>
        <sz val="9.5"/>
        <color theme="1"/>
        <rFont val="Times New Roman"/>
        <family val="1"/>
        <charset val="1"/>
      </rPr>
      <t xml:space="preserve"> </t>
    </r>
  </si>
  <si>
    <r>
      <t>Internal Control Officer/Senior Internal Control Officer</t>
    </r>
    <r>
      <rPr>
        <i/>
        <sz val="9.5"/>
        <color theme="1"/>
        <rFont val="Times New Roman"/>
        <family val="1"/>
        <charset val="1"/>
      </rPr>
      <t xml:space="preserve"> </t>
    </r>
  </si>
  <si>
    <r>
      <t>Office Management Assistant</t>
    </r>
    <r>
      <rPr>
        <i/>
        <sz val="9.5"/>
        <color theme="1"/>
        <rFont val="Times New Roman"/>
        <family val="1"/>
        <charset val="1"/>
      </rPr>
      <t xml:space="preserve"> </t>
    </r>
  </si>
  <si>
    <r>
      <t xml:space="preserve">Higher Executive Officer </t>
    </r>
    <r>
      <rPr>
        <i/>
        <sz val="9.5"/>
        <color theme="1"/>
        <rFont val="Times New Roman"/>
        <family val="1"/>
        <charset val="1"/>
      </rPr>
      <t>(Personal)</t>
    </r>
  </si>
  <si>
    <r>
      <t xml:space="preserve">Machine Minder/Senior Machine Minder </t>
    </r>
    <r>
      <rPr>
        <i/>
        <sz val="9.5"/>
        <color theme="1"/>
        <rFont val="Times New Roman"/>
        <family val="1"/>
        <charset val="1"/>
      </rPr>
      <t>(Bindery)(on roster)</t>
    </r>
  </si>
  <si>
    <t>Hosting of Library Information</t>
  </si>
  <si>
    <t>Replacement of IT equipment</t>
  </si>
  <si>
    <t>Revamping of Digital Court Recording System</t>
  </si>
  <si>
    <t>Video Conferencing System - Bail and Remand Court</t>
  </si>
  <si>
    <t>Computerisation of Revenue Collection System and Backend Processing for all Courts</t>
  </si>
  <si>
    <t>Electronic Information Display System Phase I (New Court House)</t>
  </si>
  <si>
    <t>Revamping E-Judiciary Commercial Court</t>
  </si>
  <si>
    <t>Justice of Appeal (New)</t>
  </si>
  <si>
    <t>President High Court (New)</t>
  </si>
  <si>
    <t>Deputy Director Institute for Judicial and Legal Studies (New)</t>
  </si>
  <si>
    <t xml:space="preserve">Procurement and Supply Officer/Senior Procurement and Supply Officer </t>
  </si>
  <si>
    <t xml:space="preserve">Internal Control Officer/Senior Internal Control Officer </t>
  </si>
  <si>
    <t xml:space="preserve">Office Management Assistant </t>
  </si>
  <si>
    <t>Higher Executive Officer (Personal)</t>
  </si>
  <si>
    <t>Machine Minder/Senior Machine Minder (Bindery)(on roster)</t>
  </si>
  <si>
    <r>
      <t xml:space="preserve">Justice of Appeal </t>
    </r>
    <r>
      <rPr>
        <i/>
        <sz val="16"/>
        <color theme="1"/>
        <rFont val="Times New Roman"/>
        <family val="1"/>
      </rPr>
      <t>(New)</t>
    </r>
  </si>
  <si>
    <r>
      <t>President High Court</t>
    </r>
    <r>
      <rPr>
        <i/>
        <sz val="16"/>
        <color theme="1"/>
        <rFont val="Times New Roman"/>
        <family val="1"/>
      </rPr>
      <t xml:space="preserve"> (New)</t>
    </r>
  </si>
  <si>
    <r>
      <t>Deputy Director Institute for Judicial and Legal Studies</t>
    </r>
    <r>
      <rPr>
        <i/>
        <sz val="16"/>
        <color theme="1"/>
        <rFont val="Times New Roman"/>
        <family val="1"/>
      </rPr>
      <t xml:space="preserve"> (New</t>
    </r>
    <r>
      <rPr>
        <sz val="16"/>
        <color theme="1"/>
        <rFont val="Times New Roman"/>
        <family val="1"/>
        <charset val="1"/>
      </rPr>
      <t>)</t>
    </r>
  </si>
  <si>
    <r>
      <t>Procurement and Supply Officer/Senior Procurement and Supply Officer</t>
    </r>
    <r>
      <rPr>
        <i/>
        <sz val="16"/>
        <color theme="1"/>
        <rFont val="Times New Roman"/>
        <family val="1"/>
        <charset val="1"/>
      </rPr>
      <t xml:space="preserve"> </t>
    </r>
  </si>
  <si>
    <r>
      <t>Internal Control Officer/Senior Internal Control Officer</t>
    </r>
    <r>
      <rPr>
        <i/>
        <sz val="16"/>
        <color theme="1"/>
        <rFont val="Times New Roman"/>
        <family val="1"/>
        <charset val="1"/>
      </rPr>
      <t xml:space="preserve"> </t>
    </r>
  </si>
  <si>
    <r>
      <t>Office Management Assistant</t>
    </r>
    <r>
      <rPr>
        <i/>
        <sz val="16"/>
        <color theme="1"/>
        <rFont val="Times New Roman"/>
        <family val="1"/>
        <charset val="1"/>
      </rPr>
      <t xml:space="preserve"> </t>
    </r>
  </si>
  <si>
    <r>
      <t xml:space="preserve">Higher Executive Officer </t>
    </r>
    <r>
      <rPr>
        <i/>
        <sz val="16"/>
        <color theme="1"/>
        <rFont val="Times New Roman"/>
        <family val="1"/>
        <charset val="1"/>
      </rPr>
      <t>(Personal)</t>
    </r>
  </si>
  <si>
    <r>
      <t xml:space="preserve">Machine Minder/Senior Machine Minder </t>
    </r>
    <r>
      <rPr>
        <i/>
        <sz val="16"/>
        <color theme="1"/>
        <rFont val="Times New Roman"/>
        <family val="1"/>
        <charset val="1"/>
      </rPr>
      <t>(Bindery)(on roster)</t>
    </r>
  </si>
  <si>
    <t>Planned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</si>
</sst>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0_);_(* \(#,##0.00\);_(* \-??_);_(@_)"/>
    <numFmt numFmtId="167" formatCode="_(* #,##0,_);_(* \(#,##0,\);_(* \-_);_(@_)"/>
    <numFmt numFmtId="168" formatCode="#,##0,"/>
    <numFmt numFmtId="169" formatCode="_-* #,##0_-;\-* #,##0_-;_-* \-??_-;_-@_-"/>
    <numFmt numFmtId="170" formatCode="_(* #,##0_);_(* \(#,##0\);_(* \-??_);_(@_)"/>
    <numFmt numFmtId="171" formatCode="_(* #,##0_);_(* \(#,##0\);_(* \-_);_(@_)"/>
    <numFmt numFmtId="172" formatCode="_-* #,##0.00_-;\-* #,##0.00_-;_-* \-??_-;_-@_-"/>
  </numFmts>
  <fonts count="4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.5"/>
      <color theme="1"/>
      <name val="Times New Roman"/>
      <family val="1"/>
      <charset val="1"/>
    </font>
    <font>
      <sz val="10"/>
      <name val="Arial"/>
      <family val="2"/>
    </font>
    <font>
      <b/>
      <sz val="11"/>
      <color indexed="16"/>
      <name val="Times New Roman"/>
      <family val="1"/>
    </font>
    <font>
      <sz val="11"/>
      <color theme="1"/>
      <name val="Calibri"/>
      <family val="2"/>
      <charset val="1"/>
    </font>
    <font>
      <sz val="10"/>
      <color theme="1"/>
      <name val="Times New Roman"/>
      <family val="1"/>
      <charset val="1"/>
    </font>
    <font>
      <b/>
      <sz val="12"/>
      <color theme="1"/>
      <name val="Times New Roman"/>
      <family val="1"/>
      <charset val="1"/>
    </font>
    <font>
      <b/>
      <sz val="9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  <charset val="1"/>
    </font>
    <font>
      <sz val="12"/>
      <color theme="1"/>
      <name val="Times New Roman"/>
      <family val="1"/>
      <charset val="1"/>
    </font>
    <font>
      <b/>
      <sz val="11"/>
      <color theme="1"/>
      <name val="Times New Roman"/>
      <family val="1"/>
      <charset val="1"/>
    </font>
    <font>
      <sz val="8"/>
      <color theme="1"/>
      <name val="Times New Roman"/>
      <family val="1"/>
      <charset val="1"/>
    </font>
    <font>
      <i/>
      <sz val="9.5"/>
      <color theme="1"/>
      <name val="Times New Roman"/>
      <family val="1"/>
    </font>
    <font>
      <b/>
      <sz val="9.5"/>
      <color theme="1"/>
      <name val="Times New Roman"/>
      <family val="1"/>
      <charset val="1"/>
    </font>
    <font>
      <sz val="9.5"/>
      <color theme="1"/>
      <name val="Times New Roman"/>
      <family val="1"/>
    </font>
    <font>
      <i/>
      <sz val="9.5"/>
      <color theme="1"/>
      <name val="Times New Roman"/>
      <family val="1"/>
      <charset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theme="1"/>
      <name val="Times New Roman"/>
      <family val="1"/>
      <charset val="1"/>
    </font>
    <font>
      <sz val="9"/>
      <color theme="1"/>
      <name val="Times New Roman"/>
      <family val="1"/>
      <charset val="1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  <charset val="1"/>
    </font>
    <font>
      <b/>
      <sz val="16"/>
      <color theme="1"/>
      <name val="Times New Roman"/>
      <family val="1"/>
      <charset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i/>
      <sz val="16"/>
      <color theme="1"/>
      <name val="Times New Roman"/>
      <family val="1"/>
      <charset val="1"/>
    </font>
    <font>
      <sz val="16"/>
      <color theme="1"/>
      <name val="Times New Roman"/>
      <family val="1"/>
      <charset val="1"/>
    </font>
    <font>
      <i/>
      <sz val="16"/>
      <color theme="1"/>
      <name val="Times New Roman"/>
      <family val="1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1">
    <xf numFmtId="0" fontId="0" fillId="0" borderId="0"/>
    <xf numFmtId="166" fontId="2" fillId="0" borderId="0" applyBorder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3" borderId="7"/>
    <xf numFmtId="172" fontId="2" fillId="0" borderId="0" applyBorder="0" applyProtection="0"/>
  </cellStyleXfs>
  <cellXfs count="455">
    <xf numFmtId="0" fontId="0" fillId="0" borderId="0" xfId="0"/>
    <xf numFmtId="167" fontId="3" fillId="0" borderId="8" xfId="0" applyNumberFormat="1" applyFont="1" applyBorder="1" applyAlignment="1" applyProtection="1">
      <alignment horizontal="right" vertical="top" wrapText="1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32" xfId="0" applyFont="1" applyBorder="1" applyAlignment="1" applyProtection="1">
      <alignment horizontal="right" vertical="top" indent="1"/>
      <protection locked="0"/>
    </xf>
    <xf numFmtId="166" fontId="7" fillId="0" borderId="7" xfId="1" applyFont="1" applyBorder="1" applyAlignment="1" applyProtection="1">
      <alignment horizontal="right" vertical="top" wrapText="1" indent="2"/>
      <protection locked="0"/>
    </xf>
    <xf numFmtId="167" fontId="7" fillId="0" borderId="8" xfId="0" applyNumberFormat="1" applyFont="1" applyBorder="1" applyAlignment="1" applyProtection="1">
      <alignment horizontal="right" vertical="top" wrapText="1"/>
    </xf>
    <xf numFmtId="0" fontId="6" fillId="0" borderId="0" xfId="0" applyFont="1"/>
    <xf numFmtId="0" fontId="8" fillId="0" borderId="0" xfId="0" applyFont="1" applyBorder="1" applyAlignment="1">
      <alignment horizontal="left" vertical="center" wrapText="1"/>
    </xf>
    <xf numFmtId="167" fontId="9" fillId="0" borderId="0" xfId="1" applyNumberFormat="1" applyFont="1" applyBorder="1" applyAlignment="1" applyProtection="1">
      <alignment horizontal="right"/>
      <protection locked="0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8" fontId="11" fillId="0" borderId="5" xfId="0" applyNumberFormat="1" applyFont="1" applyBorder="1" applyAlignment="1">
      <alignment vertical="center"/>
    </xf>
    <xf numFmtId="168" fontId="12" fillId="0" borderId="5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 indent="15"/>
    </xf>
    <xf numFmtId="0" fontId="8" fillId="0" borderId="7" xfId="0" applyFont="1" applyBorder="1" applyAlignment="1">
      <alignment horizontal="left" vertical="center" indent="15"/>
    </xf>
    <xf numFmtId="168" fontId="11" fillId="0" borderId="8" xfId="0" applyNumberFormat="1" applyFont="1" applyBorder="1" applyAlignment="1">
      <alignment vertical="center"/>
    </xf>
    <xf numFmtId="167" fontId="11" fillId="0" borderId="8" xfId="0" applyNumberFormat="1" applyFont="1" applyBorder="1" applyAlignment="1" applyProtection="1">
      <alignment horizontal="right" vertical="center" wrapText="1"/>
      <protection locked="0"/>
    </xf>
    <xf numFmtId="167" fontId="11" fillId="0" borderId="9" xfId="0" applyNumberFormat="1" applyFont="1" applyBorder="1" applyAlignment="1" applyProtection="1">
      <alignment horizontal="right" vertical="center" wrapText="1"/>
      <protection locked="0"/>
    </xf>
    <xf numFmtId="167" fontId="11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 applyProtection="1">
      <alignment horizontal="left" vertical="top"/>
      <protection locked="0"/>
    </xf>
    <xf numFmtId="169" fontId="14" fillId="0" borderId="0" xfId="0" applyNumberFormat="1" applyFont="1" applyBorder="1" applyAlignment="1" applyProtection="1">
      <alignment vertical="top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169" fontId="14" fillId="0" borderId="10" xfId="0" applyNumberFormat="1" applyFont="1" applyBorder="1" applyAlignment="1" applyProtection="1">
      <alignment vertical="top"/>
      <protection locked="0"/>
    </xf>
    <xf numFmtId="167" fontId="8" fillId="0" borderId="10" xfId="1" applyNumberFormat="1" applyFont="1" applyBorder="1" applyAlignment="1" applyProtection="1">
      <alignment horizontal="right"/>
      <protection locked="0"/>
    </xf>
    <xf numFmtId="167" fontId="9" fillId="0" borderId="10" xfId="1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7" fontId="15" fillId="0" borderId="11" xfId="0" applyNumberFormat="1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left" vertical="top"/>
      <protection locked="0"/>
    </xf>
    <xf numFmtId="0" fontId="10" fillId="0" borderId="13" xfId="0" applyFont="1" applyBorder="1" applyAlignment="1" applyProtection="1">
      <alignment horizontal="left" vertical="top"/>
      <protection locked="0"/>
    </xf>
    <xf numFmtId="0" fontId="10" fillId="0" borderId="14" xfId="0" applyFont="1" applyBorder="1" applyAlignment="1" applyProtection="1">
      <alignment horizontal="left" vertical="top"/>
      <protection locked="0"/>
    </xf>
    <xf numFmtId="0" fontId="10" fillId="0" borderId="15" xfId="0" applyFont="1" applyBorder="1" applyProtection="1">
      <protection locked="0"/>
    </xf>
    <xf numFmtId="168" fontId="10" fillId="0" borderId="12" xfId="0" applyNumberFormat="1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168" fontId="3" fillId="0" borderId="8" xfId="0" applyNumberFormat="1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horizontal="right" vertical="top"/>
      <protection locked="0"/>
    </xf>
    <xf numFmtId="0" fontId="3" fillId="0" borderId="6" xfId="0" applyFont="1" applyBorder="1" applyAlignment="1" applyProtection="1">
      <alignment horizontal="left" vertical="top" indent="1"/>
      <protection locked="0"/>
    </xf>
    <xf numFmtId="168" fontId="3" fillId="0" borderId="8" xfId="0" applyNumberFormat="1" applyFont="1" applyBorder="1" applyAlignment="1" applyProtection="1">
      <alignment horizontal="right" vertical="top"/>
      <protection locked="0"/>
    </xf>
    <xf numFmtId="0" fontId="3" fillId="0" borderId="6" xfId="0" applyFont="1" applyBorder="1" applyAlignment="1" applyProtection="1">
      <alignment horizontal="left" vertical="top" wrapText="1" indent="2"/>
      <protection locked="0"/>
    </xf>
    <xf numFmtId="3" fontId="3" fillId="0" borderId="18" xfId="0" applyNumberFormat="1" applyFont="1" applyBorder="1" applyAlignment="1" applyProtection="1">
      <alignment horizontal="right" vertical="center" wrapText="1" indent="1"/>
    </xf>
    <xf numFmtId="3" fontId="3" fillId="0" borderId="19" xfId="0" applyNumberFormat="1" applyFont="1" applyBorder="1" applyAlignment="1" applyProtection="1">
      <alignment horizontal="right" vertical="center" wrapText="1" indent="1"/>
    </xf>
    <xf numFmtId="3" fontId="3" fillId="0" borderId="20" xfId="0" applyNumberFormat="1" applyFont="1" applyBorder="1" applyAlignment="1" applyProtection="1">
      <alignment horizontal="right" vertical="center" wrapText="1" indent="1"/>
    </xf>
    <xf numFmtId="167" fontId="18" fillId="0" borderId="8" xfId="0" applyNumberFormat="1" applyFont="1" applyBorder="1" applyAlignment="1" applyProtection="1">
      <alignment horizontal="right" vertical="top" wrapText="1" indent="1"/>
    </xf>
    <xf numFmtId="167" fontId="18" fillId="0" borderId="8" xfId="0" applyNumberFormat="1" applyFont="1" applyBorder="1" applyAlignment="1" applyProtection="1">
      <alignment horizontal="right" vertical="top" wrapText="1"/>
    </xf>
    <xf numFmtId="3" fontId="3" fillId="0" borderId="18" xfId="0" applyNumberFormat="1" applyFont="1" applyBorder="1" applyAlignment="1" applyProtection="1">
      <alignment horizontal="right" vertical="top" wrapText="1" indent="1"/>
    </xf>
    <xf numFmtId="3" fontId="3" fillId="0" borderId="20" xfId="0" applyNumberFormat="1" applyFont="1" applyBorder="1" applyAlignment="1" applyProtection="1">
      <alignment horizontal="right" vertical="top" wrapText="1" indent="1"/>
    </xf>
    <xf numFmtId="167" fontId="3" fillId="0" borderId="8" xfId="0" applyNumberFormat="1" applyFont="1" applyFill="1" applyBorder="1" applyAlignment="1" applyProtection="1">
      <alignment horizontal="center" vertical="top" wrapText="1"/>
      <protection locked="0"/>
    </xf>
    <xf numFmtId="167" fontId="3" fillId="0" borderId="8" xfId="0" applyNumberFormat="1" applyFont="1" applyBorder="1" applyAlignment="1" applyProtection="1">
      <alignment horizontal="center" vertical="top" wrapText="1"/>
      <protection locked="0"/>
    </xf>
    <xf numFmtId="167" fontId="18" fillId="0" borderId="18" xfId="0" applyNumberFormat="1" applyFont="1" applyBorder="1" applyAlignment="1" applyProtection="1">
      <alignment horizontal="right" vertical="top" wrapText="1" indent="1"/>
    </xf>
    <xf numFmtId="164" fontId="3" fillId="0" borderId="20" xfId="0" applyNumberFormat="1" applyFont="1" applyBorder="1" applyAlignment="1" applyProtection="1">
      <alignment horizontal="right" vertical="top" wrapText="1" indent="1"/>
    </xf>
    <xf numFmtId="167" fontId="3" fillId="0" borderId="8" xfId="0" applyNumberFormat="1" applyFont="1" applyBorder="1" applyAlignment="1" applyProtection="1">
      <alignment horizontal="right" vertical="center" wrapText="1"/>
      <protection locked="0"/>
    </xf>
    <xf numFmtId="167" fontId="3" fillId="0" borderId="8" xfId="0" applyNumberFormat="1" applyFont="1" applyBorder="1" applyAlignment="1" applyProtection="1">
      <alignment horizontal="right" vertical="top" wrapText="1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left" vertical="top" wrapText="1" indent="2"/>
      <protection locked="0"/>
    </xf>
    <xf numFmtId="3" fontId="3" fillId="0" borderId="22" xfId="0" applyNumberFormat="1" applyFont="1" applyBorder="1" applyAlignment="1" applyProtection="1">
      <alignment horizontal="right" vertical="center" wrapText="1" indent="1"/>
    </xf>
    <xf numFmtId="3" fontId="3" fillId="0" borderId="23" xfId="0" applyNumberFormat="1" applyFont="1" applyBorder="1" applyAlignment="1" applyProtection="1">
      <alignment horizontal="right" vertical="center" wrapText="1" indent="1"/>
    </xf>
    <xf numFmtId="167" fontId="3" fillId="0" borderId="9" xfId="0" applyNumberFormat="1" applyFont="1" applyBorder="1" applyAlignment="1" applyProtection="1">
      <alignment horizontal="right" vertical="top" wrapText="1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167" fontId="3" fillId="0" borderId="8" xfId="0" applyNumberFormat="1" applyFont="1" applyBorder="1" applyAlignment="1" applyProtection="1">
      <alignment horizontal="right" vertical="center" wrapText="1"/>
    </xf>
    <xf numFmtId="167" fontId="3" fillId="2" borderId="8" xfId="0" applyNumberFormat="1" applyFont="1" applyFill="1" applyBorder="1" applyAlignment="1" applyProtection="1">
      <alignment horizontal="right" vertical="top" wrapText="1"/>
      <protection locked="0"/>
    </xf>
    <xf numFmtId="3" fontId="3" fillId="2" borderId="20" xfId="0" applyNumberFormat="1" applyFont="1" applyFill="1" applyBorder="1" applyAlignment="1" applyProtection="1">
      <alignment horizontal="right" vertical="top" wrapText="1" indent="1"/>
    </xf>
    <xf numFmtId="3" fontId="3" fillId="2" borderId="18" xfId="0" applyNumberFormat="1" applyFont="1" applyFill="1" applyBorder="1" applyAlignment="1" applyProtection="1">
      <alignment horizontal="right" vertical="center" wrapText="1" indent="1"/>
    </xf>
    <xf numFmtId="167" fontId="19" fillId="0" borderId="8" xfId="0" applyNumberFormat="1" applyFont="1" applyBorder="1" applyAlignment="1" applyProtection="1">
      <alignment horizontal="right" vertical="top" wrapText="1"/>
      <protection locked="0"/>
    </xf>
    <xf numFmtId="49" fontId="3" fillId="0" borderId="8" xfId="0" applyNumberFormat="1" applyFont="1" applyBorder="1" applyAlignment="1" applyProtection="1">
      <alignment horizontal="right" vertical="top"/>
      <protection locked="0"/>
    </xf>
    <xf numFmtId="167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left" vertical="center" wrapText="1" indent="2"/>
      <protection locked="0"/>
    </xf>
    <xf numFmtId="3" fontId="3" fillId="2" borderId="20" xfId="0" applyNumberFormat="1" applyFont="1" applyFill="1" applyBorder="1" applyAlignment="1" applyProtection="1">
      <alignment horizontal="right" vertical="center" wrapText="1" indent="1"/>
    </xf>
    <xf numFmtId="171" fontId="19" fillId="0" borderId="18" xfId="0" applyNumberFormat="1" applyFont="1" applyBorder="1" applyAlignment="1" applyProtection="1">
      <alignment horizontal="right" vertical="top" wrapText="1" indent="1"/>
      <protection locked="0"/>
    </xf>
    <xf numFmtId="0" fontId="3" fillId="2" borderId="6" xfId="0" applyFont="1" applyFill="1" applyBorder="1" applyAlignment="1" applyProtection="1">
      <alignment horizontal="left" vertical="top" wrapText="1" indent="2"/>
      <protection locked="0"/>
    </xf>
    <xf numFmtId="0" fontId="3" fillId="0" borderId="9" xfId="0" applyFont="1" applyBorder="1" applyAlignment="1" applyProtection="1">
      <alignment horizontal="right" vertical="top"/>
      <protection locked="0"/>
    </xf>
    <xf numFmtId="0" fontId="3" fillId="0" borderId="8" xfId="0" quotePrefix="1" applyFont="1" applyBorder="1" applyAlignment="1" applyProtection="1">
      <alignment horizontal="right" vertical="top"/>
      <protection locked="0"/>
    </xf>
    <xf numFmtId="3" fontId="3" fillId="0" borderId="26" xfId="0" applyNumberFormat="1" applyFont="1" applyBorder="1" applyAlignment="1" applyProtection="1">
      <alignment horizontal="right" vertical="center" wrapText="1" indent="1"/>
    </xf>
    <xf numFmtId="3" fontId="3" fillId="0" borderId="25" xfId="0" applyNumberFormat="1" applyFont="1" applyBorder="1" applyAlignment="1" applyProtection="1">
      <alignment horizontal="right" vertical="center" wrapText="1" indent="1"/>
    </xf>
    <xf numFmtId="0" fontId="3" fillId="0" borderId="8" xfId="0" applyFont="1" applyBorder="1" applyAlignment="1" applyProtection="1">
      <alignment horizontal="left" vertical="top" inden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3" fontId="18" fillId="0" borderId="27" xfId="0" applyNumberFormat="1" applyFont="1" applyBorder="1" applyAlignment="1" applyProtection="1">
      <alignment horizontal="right" vertical="center" wrapText="1" indent="1"/>
    </xf>
    <xf numFmtId="3" fontId="18" fillId="0" borderId="17" xfId="0" applyNumberFormat="1" applyFont="1" applyBorder="1" applyAlignment="1" applyProtection="1">
      <alignment horizontal="right" vertical="top" wrapText="1" indent="1"/>
    </xf>
    <xf numFmtId="0" fontId="3" fillId="0" borderId="6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3" fontId="3" fillId="0" borderId="28" xfId="0" applyNumberFormat="1" applyFont="1" applyBorder="1" applyAlignment="1" applyProtection="1">
      <alignment horizontal="right" vertical="top" wrapText="1"/>
    </xf>
    <xf numFmtId="170" fontId="3" fillId="0" borderId="7" xfId="0" applyNumberFormat="1" applyFont="1" applyBorder="1" applyAlignment="1" applyProtection="1">
      <alignment horizontal="right" vertical="top" wrapText="1"/>
      <protection locked="0"/>
    </xf>
    <xf numFmtId="167" fontId="18" fillId="0" borderId="8" xfId="0" applyNumberFormat="1" applyFont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170" fontId="7" fillId="0" borderId="7" xfId="0" applyNumberFormat="1" applyFont="1" applyBorder="1" applyAlignment="1" applyProtection="1">
      <alignment horizontal="right" vertical="top" wrapText="1"/>
    </xf>
    <xf numFmtId="0" fontId="10" fillId="0" borderId="8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7" xfId="0" applyFont="1" applyBorder="1" applyProtection="1">
      <protection locked="0"/>
    </xf>
    <xf numFmtId="168" fontId="10" fillId="0" borderId="8" xfId="0" applyNumberFormat="1" applyFont="1" applyBorder="1" applyAlignment="1" applyProtection="1">
      <alignment vertical="top"/>
      <protection locked="0"/>
    </xf>
    <xf numFmtId="0" fontId="19" fillId="0" borderId="8" xfId="0" applyFont="1" applyBorder="1" applyAlignment="1" applyProtection="1">
      <alignment horizontal="right" vertical="top"/>
      <protection locked="0"/>
    </xf>
    <xf numFmtId="0" fontId="19" fillId="0" borderId="6" xfId="0" applyFont="1" applyBorder="1" applyAlignment="1" applyProtection="1">
      <alignment horizontal="left" vertical="top" wrapText="1" indent="1"/>
      <protection locked="0"/>
    </xf>
    <xf numFmtId="0" fontId="19" fillId="0" borderId="0" xfId="0" applyFont="1" applyBorder="1" applyAlignment="1" applyProtection="1">
      <alignment horizontal="left" vertical="top" wrapText="1" indent="1"/>
      <protection locked="0"/>
    </xf>
    <xf numFmtId="170" fontId="19" fillId="0" borderId="7" xfId="0" applyNumberFormat="1" applyFont="1" applyBorder="1" applyAlignment="1" applyProtection="1">
      <alignment horizontal="right" vertical="top" wrapText="1"/>
      <protection locked="0"/>
    </xf>
    <xf numFmtId="167" fontId="19" fillId="2" borderId="8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8" xfId="0" applyNumberFormat="1" applyFont="1" applyBorder="1" applyAlignment="1" applyProtection="1">
      <alignment horizontal="right" vertical="top" wrapText="1"/>
    </xf>
    <xf numFmtId="167" fontId="7" fillId="0" borderId="8" xfId="0" applyNumberFormat="1" applyFont="1" applyBorder="1" applyAlignment="1" applyProtection="1">
      <alignment horizontal="right" vertical="center" wrapText="1"/>
    </xf>
    <xf numFmtId="167" fontId="21" fillId="0" borderId="8" xfId="0" applyNumberFormat="1" applyFont="1" applyBorder="1" applyAlignment="1" applyProtection="1">
      <alignment horizontal="right" vertical="center" wrapText="1"/>
    </xf>
    <xf numFmtId="0" fontId="7" fillId="0" borderId="8" xfId="0" applyFont="1" applyBorder="1" applyAlignment="1" applyProtection="1">
      <alignment horizontal="right" vertical="top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170" fontId="7" fillId="0" borderId="7" xfId="0" applyNumberFormat="1" applyFont="1" applyBorder="1" applyAlignment="1" applyProtection="1">
      <alignment horizontal="right" vertical="top" wrapText="1"/>
      <protection locked="0"/>
    </xf>
    <xf numFmtId="167" fontId="7" fillId="0" borderId="8" xfId="0" applyNumberFormat="1" applyFont="1" applyBorder="1" applyAlignment="1" applyProtection="1">
      <alignment horizontal="right" vertical="top" wrapText="1"/>
      <protection locked="0"/>
    </xf>
    <xf numFmtId="167" fontId="21" fillId="0" borderId="8" xfId="0" applyNumberFormat="1" applyFont="1" applyBorder="1" applyAlignment="1" applyProtection="1">
      <alignment horizontal="right" vertical="top" wrapText="1"/>
      <protection locked="0"/>
    </xf>
    <xf numFmtId="0" fontId="19" fillId="0" borderId="8" xfId="0" quotePrefix="1" applyFont="1" applyFill="1" applyBorder="1" applyAlignment="1" applyProtection="1">
      <alignment horizontal="right" vertical="top"/>
      <protection locked="0"/>
    </xf>
    <xf numFmtId="170" fontId="7" fillId="0" borderId="7" xfId="0" applyNumberFormat="1" applyFont="1" applyBorder="1" applyAlignment="1" applyProtection="1">
      <alignment horizontal="right" vertical="top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167" fontId="10" fillId="0" borderId="8" xfId="0" applyNumberFormat="1" applyFont="1" applyBorder="1" applyAlignment="1" applyProtection="1">
      <alignment horizontal="right" vertical="top" wrapText="1"/>
      <protection locked="0"/>
    </xf>
    <xf numFmtId="167" fontId="22" fillId="0" borderId="8" xfId="0" applyNumberFormat="1" applyFont="1" applyBorder="1" applyAlignment="1" applyProtection="1">
      <alignment horizontal="right" vertical="top" wrapText="1"/>
      <protection locked="0"/>
    </xf>
    <xf numFmtId="167" fontId="10" fillId="0" borderId="8" xfId="0" applyNumberFormat="1" applyFont="1" applyBorder="1" applyAlignment="1" applyProtection="1">
      <alignment horizontal="right" vertical="top" wrapText="1"/>
    </xf>
    <xf numFmtId="167" fontId="22" fillId="0" borderId="8" xfId="0" applyNumberFormat="1" applyFont="1" applyBorder="1" applyAlignment="1" applyProtection="1">
      <alignment horizontal="right" vertical="top" wrapText="1"/>
    </xf>
    <xf numFmtId="170" fontId="19" fillId="0" borderId="7" xfId="0" applyNumberFormat="1" applyFont="1" applyBorder="1" applyAlignment="1" applyProtection="1">
      <alignment horizontal="left" vertical="top" wrapText="1" indent="1"/>
      <protection locked="0"/>
    </xf>
    <xf numFmtId="167" fontId="19" fillId="0" borderId="8" xfId="0" applyNumberFormat="1" applyFont="1" applyBorder="1" applyAlignment="1" applyProtection="1">
      <alignment horizontal="right" vertical="top" wrapText="1"/>
    </xf>
    <xf numFmtId="0" fontId="19" fillId="0" borderId="7" xfId="0" applyFont="1" applyBorder="1" applyAlignment="1" applyProtection="1">
      <alignment horizontal="left" vertical="top" wrapText="1" indent="1"/>
      <protection locked="0"/>
    </xf>
    <xf numFmtId="167" fontId="19" fillId="0" borderId="8" xfId="0" applyNumberFormat="1" applyFont="1" applyFill="1" applyBorder="1" applyAlignment="1" applyProtection="1">
      <alignment horizontal="right" vertical="top" wrapText="1"/>
      <protection locked="0"/>
    </xf>
    <xf numFmtId="0" fontId="19" fillId="0" borderId="9" xfId="0" applyFont="1" applyBorder="1" applyAlignment="1" applyProtection="1">
      <alignment horizontal="right" vertical="top"/>
      <protection locked="0"/>
    </xf>
    <xf numFmtId="167" fontId="19" fillId="0" borderId="9" xfId="0" applyNumberFormat="1" applyFont="1" applyBorder="1" applyAlignment="1" applyProtection="1">
      <alignment horizontal="right" vertical="top" wrapText="1"/>
      <protection locked="0"/>
    </xf>
    <xf numFmtId="167" fontId="10" fillId="0" borderId="11" xfId="0" applyNumberFormat="1" applyFont="1" applyBorder="1" applyAlignment="1" applyProtection="1">
      <alignment horizontal="right" vertical="center" wrapText="1"/>
    </xf>
    <xf numFmtId="0" fontId="10" fillId="0" borderId="13" xfId="0" applyFont="1" applyBorder="1" applyAlignment="1" applyProtection="1">
      <alignment horizontal="left" vertical="top" wrapText="1"/>
      <protection locked="0"/>
    </xf>
    <xf numFmtId="167" fontId="10" fillId="0" borderId="12" xfId="0" applyNumberFormat="1" applyFont="1" applyBorder="1" applyAlignment="1" applyProtection="1">
      <alignment horizontal="right" vertical="top" wrapText="1"/>
    </xf>
    <xf numFmtId="0" fontId="7" fillId="0" borderId="31" xfId="0" applyFont="1" applyBorder="1" applyAlignment="1" applyProtection="1">
      <alignment horizontal="left" vertical="top"/>
      <protection locked="0"/>
    </xf>
    <xf numFmtId="170" fontId="7" fillId="0" borderId="7" xfId="0" applyNumberFormat="1" applyFont="1" applyBorder="1" applyAlignment="1" applyProtection="1">
      <alignment horizontal="right" vertical="top" wrapText="1" indent="1"/>
    </xf>
    <xf numFmtId="0" fontId="19" fillId="0" borderId="8" xfId="0" applyFont="1" applyBorder="1" applyAlignment="1" applyProtection="1">
      <alignment horizontal="left" vertical="top" indent="1"/>
      <protection locked="0"/>
    </xf>
    <xf numFmtId="0" fontId="17" fillId="0" borderId="6" xfId="0" applyFont="1" applyBorder="1" applyAlignment="1" applyProtection="1">
      <alignment horizontal="left" vertical="top" wrapText="1" indent="1"/>
      <protection locked="0"/>
    </xf>
    <xf numFmtId="0" fontId="24" fillId="0" borderId="32" xfId="0" applyFont="1" applyBorder="1" applyAlignment="1" applyProtection="1">
      <alignment horizontal="right" vertical="top" wrapText="1" indent="2"/>
      <protection locked="0"/>
    </xf>
    <xf numFmtId="0" fontId="19" fillId="0" borderId="7" xfId="0" applyFont="1" applyBorder="1" applyAlignment="1" applyProtection="1">
      <alignment horizontal="right" vertical="top" wrapText="1" indent="2"/>
      <protection locked="0"/>
    </xf>
    <xf numFmtId="167" fontId="17" fillId="0" borderId="8" xfId="0" applyNumberFormat="1" applyFont="1" applyBorder="1" applyAlignment="1" applyProtection="1">
      <alignment horizontal="right" vertical="top" wrapText="1"/>
    </xf>
    <xf numFmtId="167" fontId="17" fillId="0" borderId="8" xfId="0" applyNumberFormat="1" applyFont="1" applyBorder="1" applyAlignment="1" applyProtection="1">
      <alignment horizontal="right" vertical="top" wrapText="1"/>
      <protection locked="0"/>
    </xf>
    <xf numFmtId="0" fontId="19" fillId="0" borderId="8" xfId="0" applyFont="1" applyFill="1" applyBorder="1" applyAlignment="1" applyProtection="1">
      <alignment horizontal="left" vertical="top" indent="1"/>
      <protection locked="0"/>
    </xf>
    <xf numFmtId="0" fontId="17" fillId="0" borderId="6" xfId="0" applyFont="1" applyFill="1" applyBorder="1" applyAlignment="1" applyProtection="1">
      <alignment horizontal="left" vertical="top" wrapText="1" indent="1"/>
      <protection locked="0"/>
    </xf>
    <xf numFmtId="167" fontId="17" fillId="0" borderId="8" xfId="0" applyNumberFormat="1" applyFont="1" applyFill="1" applyBorder="1" applyAlignment="1" applyProtection="1">
      <alignment horizontal="right" vertical="top" wrapText="1"/>
    </xf>
    <xf numFmtId="168" fontId="17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8" fontId="17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32" xfId="0" applyFont="1" applyBorder="1" applyAlignment="1" applyProtection="1">
      <alignment horizontal="right" vertical="top" wrapText="1" indent="2"/>
      <protection locked="0"/>
    </xf>
    <xf numFmtId="0" fontId="23" fillId="0" borderId="8" xfId="0" applyFont="1" applyBorder="1" applyAlignment="1" applyProtection="1">
      <alignment horizontal="left" vertical="top" indent="1"/>
      <protection locked="0"/>
    </xf>
    <xf numFmtId="0" fontId="25" fillId="0" borderId="6" xfId="0" applyFont="1" applyBorder="1" applyAlignment="1" applyProtection="1">
      <alignment horizontal="left" vertical="top" wrapText="1" indent="1"/>
      <protection locked="0"/>
    </xf>
    <xf numFmtId="167" fontId="25" fillId="0" borderId="8" xfId="0" applyNumberFormat="1" applyFont="1" applyFill="1" applyBorder="1" applyAlignment="1" applyProtection="1">
      <alignment horizontal="right" vertical="top" wrapText="1"/>
    </xf>
    <xf numFmtId="167" fontId="25" fillId="0" borderId="8" xfId="0" applyNumberFormat="1" applyFont="1" applyBorder="1" applyAlignment="1" applyProtection="1">
      <alignment horizontal="right" vertical="top" wrapText="1"/>
      <protection locked="0"/>
    </xf>
    <xf numFmtId="0" fontId="19" fillId="0" borderId="7" xfId="0" applyNumberFormat="1" applyFont="1" applyBorder="1" applyAlignment="1" applyProtection="1">
      <alignment horizontal="right" vertical="top" wrapText="1" indent="2"/>
      <protection locked="0"/>
    </xf>
    <xf numFmtId="0" fontId="19" fillId="0" borderId="8" xfId="0" applyFont="1" applyFill="1" applyBorder="1" applyAlignment="1" applyProtection="1">
      <alignment horizontal="right" vertical="top"/>
      <protection locked="0"/>
    </xf>
    <xf numFmtId="0" fontId="19" fillId="0" borderId="6" xfId="0" applyFont="1" applyFill="1" applyBorder="1" applyAlignment="1" applyProtection="1">
      <alignment horizontal="left" vertical="top" wrapText="1" indent="1"/>
      <protection locked="0"/>
    </xf>
    <xf numFmtId="0" fontId="19" fillId="0" borderId="32" xfId="0" applyFont="1" applyFill="1" applyBorder="1" applyAlignment="1" applyProtection="1">
      <alignment horizontal="right" vertical="top" wrapText="1" indent="2"/>
      <protection locked="0"/>
    </xf>
    <xf numFmtId="0" fontId="19" fillId="0" borderId="7" xfId="0" applyNumberFormat="1" applyFont="1" applyFill="1" applyBorder="1" applyAlignment="1" applyProtection="1">
      <alignment horizontal="right" vertical="top" wrapText="1" indent="2"/>
      <protection locked="0"/>
    </xf>
    <xf numFmtId="0" fontId="7" fillId="0" borderId="7" xfId="0" applyFont="1" applyBorder="1" applyAlignment="1" applyProtection="1">
      <alignment horizontal="right" vertical="top" wrapText="1" indent="2"/>
      <protection locked="0"/>
    </xf>
    <xf numFmtId="0" fontId="27" fillId="0" borderId="8" xfId="0" applyFont="1" applyBorder="1" applyAlignment="1" applyProtection="1">
      <alignment horizontal="left" vertical="top" indent="1"/>
      <protection locked="0"/>
    </xf>
    <xf numFmtId="0" fontId="26" fillId="0" borderId="6" xfId="0" applyFont="1" applyBorder="1" applyAlignment="1" applyProtection="1">
      <alignment horizontal="left" vertical="top" wrapText="1" indent="1"/>
      <protection locked="0"/>
    </xf>
    <xf numFmtId="167" fontId="26" fillId="0" borderId="8" xfId="0" applyNumberFormat="1" applyFont="1" applyBorder="1" applyAlignment="1" applyProtection="1">
      <alignment horizontal="right" vertical="top" wrapText="1"/>
    </xf>
    <xf numFmtId="167" fontId="25" fillId="0" borderId="8" xfId="0" applyNumberFormat="1" applyFont="1" applyBorder="1" applyAlignment="1" applyProtection="1">
      <alignment horizontal="right" vertical="top" wrapText="1"/>
    </xf>
    <xf numFmtId="3" fontId="26" fillId="0" borderId="32" xfId="0" applyNumberFormat="1" applyFont="1" applyBorder="1" applyAlignment="1" applyProtection="1">
      <alignment horizontal="right" vertical="top" wrapText="1" indent="1"/>
      <protection locked="0"/>
    </xf>
    <xf numFmtId="3" fontId="26" fillId="0" borderId="7" xfId="0" applyNumberFormat="1" applyFont="1" applyBorder="1" applyAlignment="1" applyProtection="1">
      <alignment horizontal="right" vertical="top" wrapText="1" indent="1"/>
      <protection locked="0"/>
    </xf>
    <xf numFmtId="167" fontId="25" fillId="2" borderId="8" xfId="0" applyNumberFormat="1" applyFont="1" applyFill="1" applyBorder="1" applyAlignment="1" applyProtection="1">
      <alignment horizontal="right" vertical="top" wrapText="1"/>
    </xf>
    <xf numFmtId="167" fontId="26" fillId="0" borderId="8" xfId="0" applyNumberFormat="1" applyFont="1" applyBorder="1" applyAlignment="1" applyProtection="1">
      <alignment horizontal="right" vertical="top" wrapText="1"/>
      <protection locked="0"/>
    </xf>
    <xf numFmtId="167" fontId="26" fillId="0" borderId="8" xfId="0" applyNumberFormat="1" applyFont="1" applyFill="1" applyBorder="1" applyAlignment="1" applyProtection="1">
      <alignment horizontal="right" vertical="top" wrapText="1"/>
    </xf>
    <xf numFmtId="0" fontId="27" fillId="0" borderId="8" xfId="0" applyFont="1" applyFill="1" applyBorder="1" applyAlignment="1" applyProtection="1">
      <alignment horizontal="left" vertical="top" indent="1"/>
      <protection locked="0"/>
    </xf>
    <xf numFmtId="0" fontId="26" fillId="0" borderId="6" xfId="0" applyFont="1" applyFill="1" applyBorder="1" applyAlignment="1" applyProtection="1">
      <alignment horizontal="left" vertical="top" wrapText="1" indent="1"/>
      <protection locked="0"/>
    </xf>
    <xf numFmtId="167" fontId="26" fillId="2" borderId="8" xfId="0" applyNumberFormat="1" applyFont="1" applyFill="1" applyBorder="1" applyAlignment="1" applyProtection="1">
      <alignment horizontal="right" vertical="top" wrapText="1"/>
    </xf>
    <xf numFmtId="0" fontId="7" fillId="0" borderId="6" xfId="0" applyFont="1" applyBorder="1" applyAlignment="1" applyProtection="1">
      <alignment horizontal="left" vertical="top" wrapText="1" indent="1"/>
      <protection locked="0"/>
    </xf>
    <xf numFmtId="0" fontId="7" fillId="0" borderId="32" xfId="0" applyFont="1" applyBorder="1" applyAlignment="1" applyProtection="1">
      <alignment horizontal="left" vertical="top" wrapText="1" indent="1"/>
      <protection locked="0"/>
    </xf>
    <xf numFmtId="0" fontId="7" fillId="0" borderId="7" xfId="0" applyFont="1" applyBorder="1" applyAlignment="1" applyProtection="1">
      <alignment horizontal="right" vertical="top" wrapText="1" indent="1"/>
      <protection locked="0"/>
    </xf>
    <xf numFmtId="0" fontId="7" fillId="0" borderId="32" xfId="0" applyFont="1" applyBorder="1" applyAlignment="1" applyProtection="1">
      <alignment horizontal="left" vertical="top"/>
      <protection locked="0"/>
    </xf>
    <xf numFmtId="167" fontId="7" fillId="0" borderId="7" xfId="0" applyNumberFormat="1" applyFont="1" applyBorder="1" applyAlignment="1" applyProtection="1">
      <alignment horizontal="right" vertical="top" wrapText="1" indent="1"/>
    </xf>
    <xf numFmtId="0" fontId="3" fillId="0" borderId="32" xfId="0" applyFont="1" applyBorder="1" applyAlignment="1" applyProtection="1">
      <alignment horizontal="left" vertical="top" wrapText="1" indent="1"/>
      <protection locked="0"/>
    </xf>
    <xf numFmtId="0" fontId="3" fillId="0" borderId="7" xfId="0" applyFont="1" applyBorder="1" applyAlignment="1" applyProtection="1">
      <alignment horizontal="right" vertical="top" wrapText="1" indent="1"/>
      <protection locked="0"/>
    </xf>
    <xf numFmtId="0" fontId="20" fillId="0" borderId="8" xfId="0" applyFont="1" applyBorder="1" applyAlignment="1" applyProtection="1">
      <alignment horizontal="left" vertical="top" wrapText="1" indent="1"/>
      <protection locked="0"/>
    </xf>
    <xf numFmtId="0" fontId="20" fillId="0" borderId="6" xfId="0" applyFont="1" applyBorder="1" applyAlignment="1" applyProtection="1">
      <alignment horizontal="left" vertical="top" wrapText="1" indent="2"/>
      <protection locked="0"/>
    </xf>
    <xf numFmtId="167" fontId="20" fillId="0" borderId="8" xfId="0" applyNumberFormat="1" applyFont="1" applyBorder="1" applyAlignment="1" applyProtection="1">
      <alignment horizontal="right" vertical="top" wrapText="1"/>
    </xf>
    <xf numFmtId="167" fontId="20" fillId="0" borderId="8" xfId="0" applyNumberFormat="1" applyFont="1" applyBorder="1" applyAlignment="1" applyProtection="1">
      <alignment horizontal="right" vertical="top" wrapText="1"/>
      <protection locked="0"/>
    </xf>
    <xf numFmtId="167" fontId="8" fillId="0" borderId="38" xfId="0" applyNumberFormat="1" applyFont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right" vertical="top"/>
      <protection locked="0"/>
    </xf>
    <xf numFmtId="2" fontId="29" fillId="0" borderId="0" xfId="0" applyNumberFormat="1" applyFont="1" applyBorder="1" applyAlignment="1" applyProtection="1">
      <alignment horizontal="right" vertical="top" wrapText="1"/>
      <protection locked="0"/>
    </xf>
    <xf numFmtId="0" fontId="28" fillId="0" borderId="0" xfId="0" applyFont="1" applyBorder="1"/>
    <xf numFmtId="2" fontId="28" fillId="0" borderId="0" xfId="0" applyNumberFormat="1" applyFont="1" applyBorder="1"/>
    <xf numFmtId="0" fontId="29" fillId="0" borderId="0" xfId="0" applyFont="1" applyBorder="1" applyAlignment="1" applyProtection="1">
      <alignment horizontal="left" vertical="top" wrapText="1" indent="2"/>
      <protection locked="0"/>
    </xf>
    <xf numFmtId="2" fontId="30" fillId="0" borderId="0" xfId="0" applyNumberFormat="1" applyFont="1" applyBorder="1" applyAlignment="1" applyProtection="1">
      <alignment horizontal="right" vertical="top" wrapText="1"/>
    </xf>
    <xf numFmtId="2" fontId="28" fillId="0" borderId="0" xfId="0" applyNumberFormat="1" applyFont="1" applyBorder="1" applyAlignment="1" applyProtection="1">
      <alignment horizontal="right" vertical="top" wrapText="1"/>
      <protection locked="0"/>
    </xf>
    <xf numFmtId="2" fontId="28" fillId="0" borderId="0" xfId="0" applyNumberFormat="1" applyFont="1" applyBorder="1" applyAlignment="1" applyProtection="1">
      <alignment horizontal="right" vertical="top" wrapText="1"/>
    </xf>
    <xf numFmtId="0" fontId="28" fillId="0" borderId="0" xfId="0" applyFont="1" applyBorder="1" applyAlignment="1" applyProtection="1">
      <alignment horizontal="left" vertical="top" wrapText="1" indent="2"/>
      <protection locked="0"/>
    </xf>
    <xf numFmtId="0" fontId="29" fillId="0" borderId="0" xfId="0" applyFont="1" applyBorder="1" applyAlignment="1" applyProtection="1">
      <alignment horizontal="left" vertical="center" wrapText="1" indent="2"/>
      <protection locked="0"/>
    </xf>
    <xf numFmtId="2" fontId="29" fillId="0" borderId="0" xfId="0" applyNumberFormat="1" applyFont="1" applyBorder="1" applyAlignment="1" applyProtection="1">
      <alignment horizontal="right" vertical="center" wrapText="1"/>
    </xf>
    <xf numFmtId="2" fontId="29" fillId="0" borderId="0" xfId="0" applyNumberFormat="1" applyFont="1" applyBorder="1" applyAlignment="1" applyProtection="1">
      <alignment horizontal="right" vertical="top" wrapText="1"/>
    </xf>
    <xf numFmtId="0" fontId="29" fillId="2" borderId="0" xfId="0" applyFont="1" applyFill="1" applyBorder="1" applyAlignment="1" applyProtection="1">
      <alignment horizontal="left" vertical="center" wrapText="1" indent="2"/>
      <protection locked="0"/>
    </xf>
    <xf numFmtId="2" fontId="29" fillId="0" borderId="0" xfId="0" applyNumberFormat="1" applyFont="1" applyBorder="1" applyAlignment="1" applyProtection="1">
      <alignment horizontal="right" vertical="center" wrapText="1"/>
      <protection locked="0"/>
    </xf>
    <xf numFmtId="0" fontId="29" fillId="2" borderId="0" xfId="0" applyFont="1" applyFill="1" applyBorder="1" applyAlignment="1" applyProtection="1">
      <alignment horizontal="left" vertical="top" wrapText="1" indent="2"/>
      <protection locked="0"/>
    </xf>
    <xf numFmtId="0" fontId="29" fillId="0" borderId="0" xfId="0" applyFont="1" applyBorder="1" applyAlignment="1" applyProtection="1">
      <alignment horizontal="left" vertical="top" wrapText="1" indent="1"/>
      <protection locked="0"/>
    </xf>
    <xf numFmtId="0" fontId="29" fillId="0" borderId="0" xfId="0" applyFont="1" applyBorder="1" applyAlignment="1" applyProtection="1">
      <alignment horizontal="right" vertical="top"/>
      <protection locked="0"/>
    </xf>
    <xf numFmtId="167" fontId="3" fillId="0" borderId="0" xfId="0" applyNumberFormat="1" applyFont="1" applyBorder="1" applyAlignment="1" applyProtection="1">
      <alignment horizontal="right" vertical="top" wrapText="1"/>
      <protection locked="0"/>
    </xf>
    <xf numFmtId="0" fontId="30" fillId="0" borderId="0" xfId="0" applyFont="1" applyBorder="1" applyAlignment="1" applyProtection="1">
      <alignment horizontal="left" vertical="top"/>
      <protection locked="0"/>
    </xf>
    <xf numFmtId="0" fontId="29" fillId="0" borderId="0" xfId="0" applyFont="1" applyBorder="1" applyAlignment="1" applyProtection="1">
      <alignment horizontal="left" vertical="top"/>
      <protection locked="0"/>
    </xf>
    <xf numFmtId="2" fontId="19" fillId="0" borderId="0" xfId="0" applyNumberFormat="1" applyFont="1" applyBorder="1" applyAlignment="1" applyProtection="1">
      <alignment horizontal="right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top" indent="1"/>
      <protection locked="0"/>
    </xf>
    <xf numFmtId="0" fontId="29" fillId="0" borderId="0" xfId="0" applyFont="1" applyBorder="1" applyAlignment="1" applyProtection="1">
      <alignment horizontal="right" vertical="top" inden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29" fillId="0" borderId="0" xfId="0" applyFont="1" applyFill="1" applyBorder="1" applyAlignment="1" applyProtection="1">
      <alignment horizontal="left" vertical="top" wrapText="1" indent="1"/>
      <protection locked="0"/>
    </xf>
    <xf numFmtId="2" fontId="29" fillId="0" borderId="0" xfId="0" applyNumberFormat="1" applyFont="1" applyFill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vertical="top" wrapText="1"/>
      <protection locked="0"/>
    </xf>
    <xf numFmtId="2" fontId="29" fillId="0" borderId="0" xfId="0" applyNumberFormat="1" applyFont="1" applyFill="1" applyBorder="1" applyAlignment="1" applyProtection="1">
      <alignment horizontal="right" vertical="top" wrapText="1"/>
      <protection locked="0"/>
    </xf>
    <xf numFmtId="0" fontId="31" fillId="0" borderId="0" xfId="0" applyFont="1" applyBorder="1" applyAlignment="1" applyProtection="1">
      <alignment horizontal="left" vertical="top" wrapText="1" indent="1"/>
      <protection locked="0"/>
    </xf>
    <xf numFmtId="2" fontId="26" fillId="0" borderId="0" xfId="0" applyNumberFormat="1" applyFont="1" applyBorder="1" applyAlignment="1" applyProtection="1">
      <alignment horizontal="right" vertical="top" wrapText="1"/>
    </xf>
    <xf numFmtId="2" fontId="26" fillId="0" borderId="0" xfId="0" applyNumberFormat="1" applyFont="1" applyBorder="1" applyAlignment="1" applyProtection="1">
      <alignment horizontal="right" vertical="top" wrapText="1"/>
      <protection locked="0"/>
    </xf>
    <xf numFmtId="0" fontId="31" fillId="0" borderId="0" xfId="0" applyFont="1" applyFill="1" applyBorder="1" applyAlignment="1" applyProtection="1">
      <alignment horizontal="left" vertical="top" wrapText="1" indent="1"/>
      <protection locked="0"/>
    </xf>
    <xf numFmtId="2" fontId="26" fillId="0" borderId="0" xfId="0" applyNumberFormat="1" applyFont="1" applyFill="1" applyBorder="1" applyAlignment="1" applyProtection="1">
      <alignment horizontal="right" vertical="top" wrapText="1"/>
    </xf>
    <xf numFmtId="167" fontId="21" fillId="0" borderId="0" xfId="0" applyNumberFormat="1" applyFont="1" applyBorder="1" applyAlignment="1" applyProtection="1">
      <alignment horizontal="right" vertical="top" wrapText="1"/>
      <protection locked="0"/>
    </xf>
    <xf numFmtId="167" fontId="22" fillId="0" borderId="0" xfId="0" applyNumberFormat="1" applyFont="1" applyBorder="1" applyAlignment="1" applyProtection="1">
      <alignment horizontal="right" vertical="top" wrapText="1"/>
      <protection locked="0"/>
    </xf>
    <xf numFmtId="167" fontId="22" fillId="0" borderId="0" xfId="0" applyNumberFormat="1" applyFont="1" applyBorder="1" applyAlignment="1" applyProtection="1">
      <alignment horizontal="right" vertical="top" wrapText="1"/>
    </xf>
    <xf numFmtId="0" fontId="32" fillId="0" borderId="0" xfId="0" applyFont="1"/>
    <xf numFmtId="0" fontId="33" fillId="0" borderId="0" xfId="0" applyFont="1" applyBorder="1" applyAlignment="1">
      <alignment horizontal="left" vertical="center" wrapText="1"/>
    </xf>
    <xf numFmtId="167" fontId="33" fillId="0" borderId="0" xfId="1" applyNumberFormat="1" applyFont="1" applyBorder="1" applyAlignment="1" applyProtection="1">
      <alignment horizontal="right"/>
      <protection locked="0"/>
    </xf>
    <xf numFmtId="167" fontId="33" fillId="0" borderId="1" xfId="0" applyNumberFormat="1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168" fontId="34" fillId="0" borderId="5" xfId="0" applyNumberFormat="1" applyFont="1" applyBorder="1" applyAlignment="1">
      <alignment vertical="center"/>
    </xf>
    <xf numFmtId="168" fontId="35" fillId="0" borderId="5" xfId="0" applyNumberFormat="1" applyFont="1" applyBorder="1" applyAlignment="1">
      <alignment vertical="center"/>
    </xf>
    <xf numFmtId="168" fontId="34" fillId="0" borderId="8" xfId="0" applyNumberFormat="1" applyFont="1" applyBorder="1" applyAlignment="1">
      <alignment vertical="center"/>
    </xf>
    <xf numFmtId="167" fontId="34" fillId="0" borderId="8" xfId="0" applyNumberFormat="1" applyFont="1" applyBorder="1" applyAlignment="1" applyProtection="1">
      <alignment horizontal="right" vertical="center" wrapText="1"/>
      <protection locked="0"/>
    </xf>
    <xf numFmtId="167" fontId="34" fillId="0" borderId="9" xfId="0" applyNumberFormat="1" applyFont="1" applyBorder="1" applyAlignment="1" applyProtection="1">
      <alignment horizontal="right" vertical="center" wrapText="1"/>
      <protection locked="0"/>
    </xf>
    <xf numFmtId="167" fontId="34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3" fillId="0" borderId="0" xfId="0" applyFont="1" applyBorder="1" applyAlignment="1">
      <alignment horizontal="left" vertical="center"/>
    </xf>
    <xf numFmtId="0" fontId="37" fillId="0" borderId="0" xfId="0" applyFont="1" applyBorder="1" applyAlignment="1" applyProtection="1">
      <alignment horizontal="left" vertical="top"/>
      <protection locked="0"/>
    </xf>
    <xf numFmtId="0" fontId="33" fillId="0" borderId="0" xfId="0" applyFont="1" applyBorder="1" applyAlignment="1">
      <alignment horizontal="center" vertical="center" wrapText="1"/>
    </xf>
    <xf numFmtId="0" fontId="33" fillId="0" borderId="10" xfId="0" applyFont="1" applyBorder="1" applyAlignment="1" applyProtection="1">
      <alignment horizontal="left" vertical="center"/>
      <protection locked="0"/>
    </xf>
    <xf numFmtId="0" fontId="37" fillId="0" borderId="10" xfId="0" applyFont="1" applyBorder="1" applyAlignment="1" applyProtection="1">
      <alignment horizontal="left" vertical="top"/>
      <protection locked="0"/>
    </xf>
    <xf numFmtId="167" fontId="33" fillId="0" borderId="10" xfId="1" applyNumberFormat="1" applyFont="1" applyBorder="1" applyAlignment="1" applyProtection="1">
      <alignment horizontal="right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167" fontId="33" fillId="0" borderId="11" xfId="0" applyNumberFormat="1" applyFont="1" applyBorder="1" applyAlignment="1" applyProtection="1">
      <alignment horizontal="right" vertical="center" wrapText="1"/>
      <protection locked="0"/>
    </xf>
    <xf numFmtId="0" fontId="33" fillId="4" borderId="12" xfId="0" applyFont="1" applyFill="1" applyBorder="1" applyAlignment="1" applyProtection="1">
      <alignment horizontal="left" vertical="top"/>
      <protection locked="0"/>
    </xf>
    <xf numFmtId="0" fontId="33" fillId="4" borderId="13" xfId="0" applyFont="1" applyFill="1" applyBorder="1" applyAlignment="1" applyProtection="1">
      <alignment horizontal="left" vertical="top"/>
      <protection locked="0"/>
    </xf>
    <xf numFmtId="168" fontId="33" fillId="4" borderId="12" xfId="0" applyNumberFormat="1" applyFont="1" applyFill="1" applyBorder="1" applyAlignment="1" applyProtection="1">
      <alignment vertical="top"/>
      <protection locked="0"/>
    </xf>
    <xf numFmtId="0" fontId="32" fillId="4" borderId="0" xfId="0" applyFont="1" applyFill="1"/>
    <xf numFmtId="0" fontId="37" fillId="4" borderId="8" xfId="0" applyFont="1" applyFill="1" applyBorder="1" applyAlignment="1" applyProtection="1">
      <alignment horizontal="left" vertical="top"/>
      <protection locked="0"/>
    </xf>
    <xf numFmtId="0" fontId="37" fillId="4" borderId="6" xfId="0" applyFont="1" applyFill="1" applyBorder="1" applyAlignment="1" applyProtection="1">
      <alignment horizontal="left" vertical="top"/>
      <protection locked="0"/>
    </xf>
    <xf numFmtId="168" fontId="37" fillId="4" borderId="8" xfId="0" applyNumberFormat="1" applyFont="1" applyFill="1" applyBorder="1" applyAlignment="1" applyProtection="1">
      <alignment vertical="top" wrapText="1"/>
      <protection locked="0"/>
    </xf>
    <xf numFmtId="0" fontId="37" fillId="4" borderId="8" xfId="0" applyFont="1" applyFill="1" applyBorder="1" applyAlignment="1" applyProtection="1">
      <alignment horizontal="right" vertical="top"/>
      <protection locked="0"/>
    </xf>
    <xf numFmtId="0" fontId="37" fillId="4" borderId="6" xfId="0" applyFont="1" applyFill="1" applyBorder="1" applyAlignment="1" applyProtection="1">
      <alignment horizontal="left" vertical="top" indent="1"/>
      <protection locked="0"/>
    </xf>
    <xf numFmtId="168" fontId="37" fillId="4" borderId="8" xfId="0" applyNumberFormat="1" applyFont="1" applyFill="1" applyBorder="1" applyAlignment="1" applyProtection="1">
      <alignment horizontal="right" vertical="top"/>
      <protection locked="0"/>
    </xf>
    <xf numFmtId="0" fontId="37" fillId="0" borderId="8" xfId="0" applyFont="1" applyBorder="1" applyAlignment="1" applyProtection="1">
      <alignment horizontal="right" vertical="top"/>
      <protection locked="0"/>
    </xf>
    <xf numFmtId="0" fontId="37" fillId="0" borderId="6" xfId="0" applyFont="1" applyBorder="1" applyAlignment="1" applyProtection="1">
      <alignment horizontal="left" vertical="top" wrapText="1" indent="2"/>
      <protection locked="0"/>
    </xf>
    <xf numFmtId="167" fontId="37" fillId="0" borderId="8" xfId="0" applyNumberFormat="1" applyFont="1" applyBorder="1" applyAlignment="1" applyProtection="1">
      <alignment horizontal="right" vertical="top" wrapText="1"/>
      <protection locked="0"/>
    </xf>
    <xf numFmtId="167" fontId="33" fillId="0" borderId="8" xfId="0" applyNumberFormat="1" applyFont="1" applyBorder="1" applyAlignment="1" applyProtection="1">
      <alignment horizontal="right" vertical="top" wrapText="1"/>
    </xf>
    <xf numFmtId="167" fontId="37" fillId="0" borderId="8" xfId="0" applyNumberFormat="1" applyFont="1" applyFill="1" applyBorder="1" applyAlignment="1" applyProtection="1">
      <alignment horizontal="center" vertical="top" wrapText="1"/>
      <protection locked="0"/>
    </xf>
    <xf numFmtId="167" fontId="37" fillId="0" borderId="8" xfId="0" applyNumberFormat="1" applyFont="1" applyBorder="1" applyAlignment="1" applyProtection="1">
      <alignment horizontal="center" vertical="top" wrapText="1"/>
      <protection locked="0"/>
    </xf>
    <xf numFmtId="167" fontId="37" fillId="0" borderId="8" xfId="0" applyNumberFormat="1" applyFont="1" applyBorder="1" applyAlignment="1" applyProtection="1">
      <alignment horizontal="right" vertical="center" wrapText="1"/>
      <protection locked="0"/>
    </xf>
    <xf numFmtId="167" fontId="37" fillId="0" borderId="8" xfId="0" applyNumberFormat="1" applyFont="1" applyBorder="1" applyAlignment="1" applyProtection="1">
      <alignment horizontal="right" vertical="top" wrapText="1"/>
    </xf>
    <xf numFmtId="0" fontId="37" fillId="0" borderId="21" xfId="0" applyFont="1" applyBorder="1" applyAlignment="1" applyProtection="1">
      <alignment horizontal="left" vertical="top" wrapText="1" indent="2"/>
      <protection locked="0"/>
    </xf>
    <xf numFmtId="167" fontId="37" fillId="0" borderId="9" xfId="0" applyNumberFormat="1" applyFont="1" applyBorder="1" applyAlignment="1" applyProtection="1">
      <alignment horizontal="right" vertical="top" wrapText="1"/>
      <protection locked="0"/>
    </xf>
    <xf numFmtId="0" fontId="37" fillId="0" borderId="6" xfId="0" applyFont="1" applyBorder="1" applyAlignment="1" applyProtection="1">
      <alignment horizontal="left" vertical="center" wrapText="1" indent="2"/>
      <protection locked="0"/>
    </xf>
    <xf numFmtId="167" fontId="37" fillId="0" borderId="8" xfId="0" applyNumberFormat="1" applyFont="1" applyBorder="1" applyAlignment="1" applyProtection="1">
      <alignment horizontal="right" vertical="center" wrapText="1"/>
    </xf>
    <xf numFmtId="167" fontId="37" fillId="2" borderId="8" xfId="0" applyNumberFormat="1" applyFont="1" applyFill="1" applyBorder="1" applyAlignment="1" applyProtection="1">
      <alignment horizontal="right" vertical="top" wrapText="1"/>
      <protection locked="0"/>
    </xf>
    <xf numFmtId="167" fontId="34" fillId="0" borderId="8" xfId="0" applyNumberFormat="1" applyFont="1" applyBorder="1" applyAlignment="1" applyProtection="1">
      <alignment horizontal="right" vertical="top" wrapText="1"/>
      <protection locked="0"/>
    </xf>
    <xf numFmtId="49" fontId="37" fillId="0" borderId="8" xfId="0" applyNumberFormat="1" applyFont="1" applyBorder="1" applyAlignment="1" applyProtection="1">
      <alignment horizontal="right" vertical="top"/>
      <protection locked="0"/>
    </xf>
    <xf numFmtId="167" fontId="37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37" fillId="0" borderId="8" xfId="0" applyFont="1" applyBorder="1" applyAlignment="1" applyProtection="1">
      <alignment horizontal="right" vertical="center"/>
      <protection locked="0"/>
    </xf>
    <xf numFmtId="0" fontId="37" fillId="2" borderId="6" xfId="0" applyFont="1" applyFill="1" applyBorder="1" applyAlignment="1" applyProtection="1">
      <alignment horizontal="left" vertical="center" wrapText="1" indent="2"/>
      <protection locked="0"/>
    </xf>
    <xf numFmtId="0" fontId="37" fillId="2" borderId="6" xfId="0" applyFont="1" applyFill="1" applyBorder="1" applyAlignment="1" applyProtection="1">
      <alignment horizontal="left" vertical="top" wrapText="1" indent="2"/>
      <protection locked="0"/>
    </xf>
    <xf numFmtId="0" fontId="37" fillId="0" borderId="9" xfId="0" applyFont="1" applyBorder="1" applyAlignment="1" applyProtection="1">
      <alignment horizontal="right" vertical="top"/>
      <protection locked="0"/>
    </xf>
    <xf numFmtId="0" fontId="37" fillId="0" borderId="8" xfId="0" quotePrefix="1" applyFont="1" applyBorder="1" applyAlignment="1" applyProtection="1">
      <alignment horizontal="right" vertical="top"/>
      <protection locked="0"/>
    </xf>
    <xf numFmtId="0" fontId="37" fillId="0" borderId="6" xfId="0" applyFont="1" applyBorder="1" applyAlignment="1" applyProtection="1">
      <alignment horizontal="left" vertical="top" wrapText="1" indent="1"/>
      <protection locked="0"/>
    </xf>
    <xf numFmtId="167" fontId="33" fillId="0" borderId="8" xfId="0" applyNumberFormat="1" applyFont="1" applyBorder="1" applyAlignment="1" applyProtection="1">
      <alignment horizontal="right" vertical="top" wrapText="1"/>
      <protection locked="0"/>
    </xf>
    <xf numFmtId="167" fontId="37" fillId="4" borderId="8" xfId="0" applyNumberFormat="1" applyFont="1" applyFill="1" applyBorder="1" applyAlignment="1" applyProtection="1">
      <alignment horizontal="right" vertical="top" wrapText="1"/>
    </xf>
    <xf numFmtId="0" fontId="37" fillId="0" borderId="8" xfId="0" applyFont="1" applyBorder="1" applyAlignment="1" applyProtection="1">
      <alignment horizontal="left" vertical="top" wrapText="1" indent="1"/>
      <protection locked="0"/>
    </xf>
    <xf numFmtId="0" fontId="33" fillId="4" borderId="8" xfId="0" applyFont="1" applyFill="1" applyBorder="1" applyAlignment="1" applyProtection="1">
      <alignment horizontal="left" vertical="top"/>
      <protection locked="0"/>
    </xf>
    <xf numFmtId="0" fontId="33" fillId="4" borderId="6" xfId="0" applyFont="1" applyFill="1" applyBorder="1" applyAlignment="1" applyProtection="1">
      <alignment horizontal="left" vertical="top"/>
      <protection locked="0"/>
    </xf>
    <xf numFmtId="168" fontId="33" fillId="4" borderId="8" xfId="0" applyNumberFormat="1" applyFont="1" applyFill="1" applyBorder="1" applyAlignment="1" applyProtection="1">
      <alignment vertical="top"/>
      <protection locked="0"/>
    </xf>
    <xf numFmtId="0" fontId="34" fillId="0" borderId="8" xfId="0" applyFont="1" applyBorder="1" applyAlignment="1" applyProtection="1">
      <alignment horizontal="right" vertical="top"/>
      <protection locked="0"/>
    </xf>
    <xf numFmtId="0" fontId="34" fillId="0" borderId="6" xfId="0" applyFont="1" applyBorder="1" applyAlignment="1" applyProtection="1">
      <alignment horizontal="left" vertical="top" wrapText="1" indent="1"/>
      <protection locked="0"/>
    </xf>
    <xf numFmtId="167" fontId="34" fillId="2" borderId="8" xfId="0" applyNumberFormat="1" applyFont="1" applyFill="1" applyBorder="1" applyAlignment="1" applyProtection="1">
      <alignment horizontal="right" vertical="top" wrapText="1"/>
      <protection locked="0"/>
    </xf>
    <xf numFmtId="167" fontId="34" fillId="4" borderId="8" xfId="0" applyNumberFormat="1" applyFont="1" applyFill="1" applyBorder="1" applyAlignment="1" applyProtection="1">
      <alignment horizontal="right" vertical="top" wrapText="1"/>
    </xf>
    <xf numFmtId="167" fontId="37" fillId="4" borderId="8" xfId="0" applyNumberFormat="1" applyFont="1" applyFill="1" applyBorder="1" applyAlignment="1" applyProtection="1">
      <alignment horizontal="right" vertical="center" wrapText="1"/>
    </xf>
    <xf numFmtId="167" fontId="34" fillId="4" borderId="8" xfId="0" applyNumberFormat="1" applyFont="1" applyFill="1" applyBorder="1" applyAlignment="1" applyProtection="1">
      <alignment horizontal="right" vertical="center" wrapText="1"/>
    </xf>
    <xf numFmtId="0" fontId="36" fillId="4" borderId="6" xfId="0" applyFont="1" applyFill="1" applyBorder="1" applyAlignment="1" applyProtection="1">
      <alignment horizontal="left" vertical="top" wrapText="1"/>
      <protection locked="0"/>
    </xf>
    <xf numFmtId="167" fontId="37" fillId="4" borderId="8" xfId="0" applyNumberFormat="1" applyFont="1" applyFill="1" applyBorder="1" applyAlignment="1" applyProtection="1">
      <alignment horizontal="right" vertical="top" wrapText="1"/>
      <protection locked="0"/>
    </xf>
    <xf numFmtId="167" fontId="34" fillId="4" borderId="8" xfId="0" applyNumberFormat="1" applyFont="1" applyFill="1" applyBorder="1" applyAlignment="1" applyProtection="1">
      <alignment horizontal="right" vertical="top" wrapText="1"/>
      <protection locked="0"/>
    </xf>
    <xf numFmtId="0" fontId="34" fillId="0" borderId="8" xfId="0" quotePrefix="1" applyFont="1" applyFill="1" applyBorder="1" applyAlignment="1" applyProtection="1">
      <alignment horizontal="right" vertical="top"/>
      <protection locked="0"/>
    </xf>
    <xf numFmtId="167" fontId="32" fillId="0" borderId="0" xfId="0" applyNumberFormat="1" applyFont="1"/>
    <xf numFmtId="0" fontId="37" fillId="0" borderId="6" xfId="0" applyFont="1" applyBorder="1" applyAlignment="1" applyProtection="1">
      <alignment horizontal="left" vertical="top"/>
      <protection locked="0"/>
    </xf>
    <xf numFmtId="0" fontId="37" fillId="0" borderId="6" xfId="0" applyFont="1" applyBorder="1" applyAlignment="1" applyProtection="1">
      <alignment horizontal="left" vertical="top" wrapText="1"/>
      <protection locked="0"/>
    </xf>
    <xf numFmtId="167" fontId="35" fillId="0" borderId="8" xfId="0" applyNumberFormat="1" applyFont="1" applyBorder="1" applyAlignment="1" applyProtection="1">
      <alignment horizontal="right" vertical="top" wrapText="1"/>
      <protection locked="0"/>
    </xf>
    <xf numFmtId="167" fontId="35" fillId="0" borderId="8" xfId="0" applyNumberFormat="1" applyFont="1" applyBorder="1" applyAlignment="1" applyProtection="1">
      <alignment horizontal="right" vertical="top" wrapText="1"/>
    </xf>
    <xf numFmtId="0" fontId="34" fillId="0" borderId="8" xfId="0" applyFont="1" applyBorder="1" applyAlignment="1" applyProtection="1">
      <alignment horizontal="left" vertical="top" indent="1"/>
      <protection locked="0"/>
    </xf>
    <xf numFmtId="0" fontId="34" fillId="0" borderId="8" xfId="0" applyFont="1" applyBorder="1" applyAlignment="1" applyProtection="1">
      <alignment horizontal="left" vertical="top" wrapText="1" indent="1"/>
      <protection locked="0"/>
    </xf>
    <xf numFmtId="167" fontId="34" fillId="0" borderId="8" xfId="0" applyNumberFormat="1" applyFont="1" applyBorder="1" applyAlignment="1" applyProtection="1">
      <alignment horizontal="right" vertical="top" wrapText="1"/>
    </xf>
    <xf numFmtId="167" fontId="34" fillId="0" borderId="8" xfId="0" applyNumberFormat="1" applyFont="1" applyFill="1" applyBorder="1" applyAlignment="1" applyProtection="1">
      <alignment horizontal="right" vertical="top" wrapText="1"/>
      <protection locked="0"/>
    </xf>
    <xf numFmtId="0" fontId="34" fillId="0" borderId="9" xfId="0" applyFont="1" applyBorder="1" applyAlignment="1" applyProtection="1">
      <alignment horizontal="right" vertical="top"/>
      <protection locked="0"/>
    </xf>
    <xf numFmtId="0" fontId="34" fillId="0" borderId="9" xfId="0" applyFont="1" applyBorder="1" applyAlignment="1" applyProtection="1">
      <alignment horizontal="left" vertical="top" wrapText="1" indent="1"/>
      <protection locked="0"/>
    </xf>
    <xf numFmtId="167" fontId="34" fillId="0" borderId="9" xfId="0" applyNumberFormat="1" applyFont="1" applyBorder="1" applyAlignment="1" applyProtection="1">
      <alignment horizontal="right" vertical="top" wrapText="1"/>
      <protection locked="0"/>
    </xf>
    <xf numFmtId="167" fontId="33" fillId="4" borderId="11" xfId="0" applyNumberFormat="1" applyFont="1" applyFill="1" applyBorder="1" applyAlignment="1" applyProtection="1">
      <alignment horizontal="right" vertical="center" wrapText="1"/>
    </xf>
    <xf numFmtId="0" fontId="33" fillId="4" borderId="13" xfId="0" applyFont="1" applyFill="1" applyBorder="1" applyAlignment="1" applyProtection="1">
      <alignment horizontal="left" vertical="top" wrapText="1"/>
      <protection locked="0"/>
    </xf>
    <xf numFmtId="167" fontId="33" fillId="4" borderId="12" xfId="0" applyNumberFormat="1" applyFont="1" applyFill="1" applyBorder="1" applyAlignment="1" applyProtection="1">
      <alignment horizontal="right" vertical="top" wrapText="1"/>
    </xf>
    <xf numFmtId="0" fontId="34" fillId="4" borderId="8" xfId="0" applyFont="1" applyFill="1" applyBorder="1" applyAlignment="1" applyProtection="1">
      <alignment horizontal="right" vertical="top"/>
      <protection locked="0"/>
    </xf>
    <xf numFmtId="0" fontId="34" fillId="4" borderId="6" xfId="0" applyFont="1" applyFill="1" applyBorder="1" applyAlignment="1" applyProtection="1">
      <alignment horizontal="left" vertical="top" wrapText="1" indent="1"/>
      <protection locked="0"/>
    </xf>
    <xf numFmtId="0" fontId="34" fillId="4" borderId="8" xfId="0" applyFont="1" applyFill="1" applyBorder="1" applyAlignment="1" applyProtection="1">
      <alignment horizontal="left" vertical="top" indent="1"/>
      <protection locked="0"/>
    </xf>
    <xf numFmtId="0" fontId="38" fillId="4" borderId="6" xfId="0" applyFont="1" applyFill="1" applyBorder="1" applyAlignment="1" applyProtection="1">
      <alignment horizontal="left" vertical="top" wrapText="1" indent="1"/>
      <protection locked="0"/>
    </xf>
    <xf numFmtId="0" fontId="38" fillId="0" borderId="6" xfId="0" applyFont="1" applyBorder="1" applyAlignment="1" applyProtection="1">
      <alignment horizontal="left" vertical="top" wrapText="1" indent="1"/>
      <protection locked="0"/>
    </xf>
    <xf numFmtId="167" fontId="38" fillId="0" borderId="8" xfId="0" applyNumberFormat="1" applyFont="1" applyBorder="1" applyAlignment="1" applyProtection="1">
      <alignment horizontal="right" vertical="top" wrapText="1"/>
    </xf>
    <xf numFmtId="167" fontId="38" fillId="0" borderId="8" xfId="0" applyNumberFormat="1" applyFont="1" applyBorder="1" applyAlignment="1" applyProtection="1">
      <alignment horizontal="right" vertical="top" wrapText="1"/>
      <protection locked="0"/>
    </xf>
    <xf numFmtId="0" fontId="38" fillId="0" borderId="6" xfId="0" applyFont="1" applyFill="1" applyBorder="1" applyAlignment="1" applyProtection="1">
      <alignment horizontal="left" vertical="top" wrapText="1" indent="1"/>
      <protection locked="0"/>
    </xf>
    <xf numFmtId="167" fontId="38" fillId="0" borderId="8" xfId="0" applyNumberFormat="1" applyFont="1" applyFill="1" applyBorder="1" applyAlignment="1" applyProtection="1">
      <alignment horizontal="right" vertical="top" wrapText="1"/>
    </xf>
    <xf numFmtId="0" fontId="34" fillId="0" borderId="8" xfId="0" applyFont="1" applyFill="1" applyBorder="1" applyAlignment="1" applyProtection="1">
      <alignment horizontal="right" vertical="top"/>
      <protection locked="0"/>
    </xf>
    <xf numFmtId="0" fontId="34" fillId="0" borderId="6" xfId="0" applyFont="1" applyFill="1" applyBorder="1" applyAlignment="1" applyProtection="1">
      <alignment horizontal="left" vertical="top" wrapText="1" indent="1"/>
      <protection locked="0"/>
    </xf>
    <xf numFmtId="0" fontId="36" fillId="0" borderId="6" xfId="0" applyFont="1" applyBorder="1" applyAlignment="1" applyProtection="1">
      <alignment horizontal="left" vertical="top" wrapText="1" indent="1"/>
      <protection locked="0"/>
    </xf>
    <xf numFmtId="167" fontId="36" fillId="0" borderId="8" xfId="0" applyNumberFormat="1" applyFont="1" applyBorder="1" applyAlignment="1" applyProtection="1">
      <alignment horizontal="right" vertical="top" wrapText="1"/>
    </xf>
    <xf numFmtId="167" fontId="38" fillId="2" borderId="8" xfId="0" applyNumberFormat="1" applyFont="1" applyFill="1" applyBorder="1" applyAlignment="1" applyProtection="1">
      <alignment horizontal="right" vertical="top" wrapText="1"/>
    </xf>
    <xf numFmtId="167" fontId="36" fillId="0" borderId="8" xfId="0" applyNumberFormat="1" applyFont="1" applyBorder="1" applyAlignment="1" applyProtection="1">
      <alignment horizontal="right" vertical="top" wrapText="1"/>
      <protection locked="0"/>
    </xf>
    <xf numFmtId="167" fontId="36" fillId="0" borderId="8" xfId="0" applyNumberFormat="1" applyFont="1" applyFill="1" applyBorder="1" applyAlignment="1" applyProtection="1">
      <alignment horizontal="right" vertical="top" wrapText="1"/>
    </xf>
    <xf numFmtId="0" fontId="36" fillId="0" borderId="6" xfId="0" applyFont="1" applyFill="1" applyBorder="1" applyAlignment="1" applyProtection="1">
      <alignment horizontal="left" vertical="top" wrapText="1" indent="1"/>
      <protection locked="0"/>
    </xf>
    <xf numFmtId="167" fontId="36" fillId="2" borderId="8" xfId="0" applyNumberFormat="1" applyFont="1" applyFill="1" applyBorder="1" applyAlignment="1" applyProtection="1">
      <alignment horizontal="right" vertical="top" wrapText="1"/>
    </xf>
    <xf numFmtId="0" fontId="37" fillId="0" borderId="8" xfId="0" applyFont="1" applyFill="1" applyBorder="1" applyAlignment="1" applyProtection="1">
      <alignment horizontal="right" vertical="top"/>
      <protection locked="0"/>
    </xf>
    <xf numFmtId="0" fontId="37" fillId="0" borderId="6" xfId="0" applyFont="1" applyFill="1" applyBorder="1" applyAlignment="1" applyProtection="1">
      <alignment horizontal="left" vertical="top" wrapText="1" indent="1"/>
      <protection locked="0"/>
    </xf>
    <xf numFmtId="167" fontId="33" fillId="0" borderId="8" xfId="0" applyNumberFormat="1" applyFont="1" applyFill="1" applyBorder="1" applyAlignment="1" applyProtection="1">
      <alignment horizontal="right" vertical="top" wrapText="1"/>
      <protection locked="0"/>
    </xf>
    <xf numFmtId="0" fontId="32" fillId="0" borderId="0" xfId="0" applyFont="1" applyFill="1"/>
    <xf numFmtId="0" fontId="37" fillId="4" borderId="6" xfId="0" applyFont="1" applyFill="1" applyBorder="1" applyAlignment="1" applyProtection="1">
      <alignment horizontal="left" vertical="top" wrapText="1" indent="1"/>
      <protection locked="0"/>
    </xf>
    <xf numFmtId="0" fontId="36" fillId="0" borderId="6" xfId="0" applyFont="1" applyBorder="1" applyAlignment="1" applyProtection="1">
      <alignment horizontal="left" vertical="top" wrapText="1" indent="2"/>
      <protection locked="0"/>
    </xf>
    <xf numFmtId="167" fontId="33" fillId="0" borderId="38" xfId="0" applyNumberFormat="1" applyFont="1" applyBorder="1" applyAlignment="1" applyProtection="1">
      <alignment horizontal="right" vertical="center" wrapText="1"/>
    </xf>
    <xf numFmtId="0" fontId="39" fillId="0" borderId="0" xfId="0" applyFont="1" applyBorder="1"/>
    <xf numFmtId="0" fontId="40" fillId="0" borderId="0" xfId="0" applyFont="1" applyBorder="1" applyAlignment="1" applyProtection="1">
      <alignment horizontal="left" vertical="top" wrapText="1" indent="2"/>
      <protection locked="0"/>
    </xf>
    <xf numFmtId="167" fontId="7" fillId="0" borderId="0" xfId="0" applyNumberFormat="1" applyFont="1" applyBorder="1" applyAlignment="1" applyProtection="1">
      <alignment horizontal="right" vertical="top" wrapText="1"/>
      <protection locked="0"/>
    </xf>
    <xf numFmtId="167" fontId="10" fillId="0" borderId="0" xfId="0" applyNumberFormat="1" applyFont="1" applyBorder="1" applyAlignment="1" applyProtection="1">
      <alignment horizontal="right" vertical="top" wrapText="1"/>
    </xf>
    <xf numFmtId="167" fontId="7" fillId="0" borderId="0" xfId="0" applyNumberFormat="1" applyFont="1" applyFill="1" applyBorder="1" applyAlignment="1" applyProtection="1">
      <alignment horizontal="center" vertical="top" wrapText="1"/>
      <protection locked="0"/>
    </xf>
    <xf numFmtId="167" fontId="7" fillId="0" borderId="0" xfId="0" applyNumberFormat="1" applyFont="1" applyBorder="1" applyAlignment="1" applyProtection="1">
      <alignment horizontal="right" vertical="center" wrapText="1"/>
      <protection locked="0"/>
    </xf>
    <xf numFmtId="167" fontId="7" fillId="0" borderId="0" xfId="0" applyNumberFormat="1" applyFont="1" applyBorder="1" applyAlignment="1" applyProtection="1">
      <alignment horizontal="right" vertical="top" wrapText="1"/>
    </xf>
    <xf numFmtId="0" fontId="39" fillId="0" borderId="0" xfId="0" applyFont="1" applyBorder="1" applyAlignment="1" applyProtection="1">
      <alignment horizontal="left" vertical="top" wrapText="1" indent="2"/>
      <protection locked="0"/>
    </xf>
    <xf numFmtId="0" fontId="40" fillId="0" borderId="0" xfId="0" applyFont="1" applyBorder="1" applyAlignment="1" applyProtection="1">
      <alignment horizontal="left" vertical="center" wrapText="1" indent="2"/>
      <protection locked="0"/>
    </xf>
    <xf numFmtId="167" fontId="7" fillId="2" borderId="0" xfId="0" applyNumberFormat="1" applyFont="1" applyFill="1" applyBorder="1" applyAlignment="1" applyProtection="1">
      <alignment horizontal="right" vertical="top" wrapText="1"/>
      <protection locked="0"/>
    </xf>
    <xf numFmtId="167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40" fillId="2" borderId="0" xfId="0" applyFont="1" applyFill="1" applyBorder="1" applyAlignment="1" applyProtection="1">
      <alignment horizontal="left" vertical="center" wrapText="1" indent="2"/>
      <protection locked="0"/>
    </xf>
    <xf numFmtId="0" fontId="40" fillId="2" borderId="0" xfId="0" applyFont="1" applyFill="1" applyBorder="1" applyAlignment="1" applyProtection="1">
      <alignment horizontal="left" vertical="top" wrapText="1" indent="2"/>
      <protection locked="0"/>
    </xf>
    <xf numFmtId="167" fontId="7" fillId="0" borderId="0" xfId="0" applyNumberFormat="1" applyFont="1" applyBorder="1" applyAlignment="1" applyProtection="1">
      <alignment horizontal="center" vertical="top" wrapText="1"/>
      <protection locked="0"/>
    </xf>
    <xf numFmtId="0" fontId="40" fillId="0" borderId="0" xfId="0" applyFont="1" applyBorder="1" applyAlignment="1" applyProtection="1">
      <alignment horizontal="left" vertical="top" wrapText="1" indent="1"/>
      <protection locked="0"/>
    </xf>
    <xf numFmtId="167" fontId="10" fillId="0" borderId="0" xfId="0" applyNumberFormat="1" applyFont="1" applyBorder="1" applyAlignment="1" applyProtection="1">
      <alignment horizontal="right" vertical="top" wrapText="1"/>
      <protection locked="0"/>
    </xf>
    <xf numFmtId="0" fontId="40" fillId="0" borderId="0" xfId="0" applyFont="1" applyBorder="1" applyAlignment="1" applyProtection="1">
      <alignment horizontal="right" vertical="top"/>
      <protection locked="0"/>
    </xf>
    <xf numFmtId="0" fontId="40" fillId="0" borderId="0" xfId="0" applyFont="1" applyFill="1" applyBorder="1" applyAlignment="1" applyProtection="1">
      <alignment horizontal="right" vertical="top"/>
      <protection locked="0"/>
    </xf>
    <xf numFmtId="0" fontId="41" fillId="0" borderId="0" xfId="0" applyFont="1" applyBorder="1" applyAlignment="1" applyProtection="1">
      <alignment horizontal="left" vertical="top"/>
      <protection locked="0"/>
    </xf>
    <xf numFmtId="0" fontId="40" fillId="0" borderId="0" xfId="0" applyFont="1" applyBorder="1" applyAlignment="1" applyProtection="1">
      <alignment horizontal="left" vertical="top"/>
      <protection locked="0"/>
    </xf>
    <xf numFmtId="167" fontId="21" fillId="2" borderId="0" xfId="0" applyNumberFormat="1" applyFont="1" applyFill="1" applyBorder="1" applyAlignment="1" applyProtection="1">
      <alignment horizontal="right" vertical="top" wrapText="1"/>
      <protection locked="0"/>
    </xf>
    <xf numFmtId="0" fontId="40" fillId="0" borderId="0" xfId="0" applyFont="1" applyBorder="1" applyAlignment="1" applyProtection="1">
      <alignment horizontal="left" vertical="top" wrapText="1"/>
      <protection locked="0"/>
    </xf>
    <xf numFmtId="0" fontId="40" fillId="0" borderId="0" xfId="0" applyFont="1" applyBorder="1" applyAlignment="1" applyProtection="1">
      <alignment horizontal="left" vertical="top" indent="1"/>
      <protection locked="0"/>
    </xf>
    <xf numFmtId="167" fontId="21" fillId="0" borderId="0" xfId="0" applyNumberFormat="1" applyFont="1" applyBorder="1" applyAlignment="1" applyProtection="1">
      <alignment horizontal="right" vertical="top" wrapText="1"/>
    </xf>
    <xf numFmtId="167" fontId="21" fillId="0" borderId="0" xfId="0" applyNumberFormat="1" applyFont="1" applyFill="1" applyBorder="1" applyAlignment="1" applyProtection="1">
      <alignment horizontal="right" vertical="top" wrapText="1"/>
      <protection locked="0"/>
    </xf>
    <xf numFmtId="0" fontId="40" fillId="0" borderId="0" xfId="0" applyFont="1" applyBorder="1" applyAlignment="1" applyProtection="1">
      <alignment horizontal="right" vertical="top" indent="1"/>
      <protection locked="0"/>
    </xf>
    <xf numFmtId="0" fontId="41" fillId="0" borderId="0" xfId="0" applyFont="1" applyBorder="1" applyAlignment="1" applyProtection="1">
      <alignment horizontal="left" vertical="center" wrapText="1"/>
      <protection locked="0"/>
    </xf>
    <xf numFmtId="0" fontId="41" fillId="0" borderId="0" xfId="0" applyFont="1" applyBorder="1" applyAlignment="1" applyProtection="1">
      <alignment horizontal="left" vertical="top" wrapText="1"/>
      <protection locked="0"/>
    </xf>
    <xf numFmtId="2" fontId="39" fillId="0" borderId="0" xfId="0" applyNumberFormat="1" applyFont="1" applyBorder="1"/>
    <xf numFmtId="0" fontId="40" fillId="0" borderId="0" xfId="0" applyFont="1" applyFill="1" applyBorder="1" applyAlignment="1" applyProtection="1">
      <alignment horizontal="left" vertical="top" wrapText="1" indent="1"/>
      <protection locked="0"/>
    </xf>
    <xf numFmtId="0" fontId="40" fillId="0" borderId="0" xfId="0" applyFont="1" applyBorder="1" applyAlignment="1" applyProtection="1">
      <alignment vertical="top" wrapText="1"/>
      <protection locked="0"/>
    </xf>
    <xf numFmtId="0" fontId="42" fillId="0" borderId="0" xfId="0" applyFont="1" applyBorder="1" applyAlignment="1" applyProtection="1">
      <alignment horizontal="left" vertical="top" wrapText="1" indent="1"/>
      <protection locked="0"/>
    </xf>
    <xf numFmtId="0" fontId="42" fillId="0" borderId="0" xfId="0" applyFont="1" applyFill="1" applyBorder="1" applyAlignment="1" applyProtection="1">
      <alignment horizontal="left" vertical="top" wrapText="1" indent="1"/>
      <protection locked="0"/>
    </xf>
    <xf numFmtId="167" fontId="13" fillId="0" borderId="0" xfId="0" applyNumberFormat="1" applyFont="1" applyBorder="1" applyAlignment="1" applyProtection="1">
      <alignment horizontal="right" vertical="top" wrapText="1"/>
    </xf>
    <xf numFmtId="2" fontId="21" fillId="0" borderId="0" xfId="0" applyNumberFormat="1" applyFont="1" applyBorder="1" applyAlignment="1" applyProtection="1">
      <alignment horizontal="right" vertical="top" wrapText="1"/>
      <protection locked="0"/>
    </xf>
    <xf numFmtId="0" fontId="37" fillId="0" borderId="8" xfId="0" applyFont="1" applyBorder="1" applyAlignment="1" applyProtection="1">
      <alignment vertical="top"/>
      <protection locked="0"/>
    </xf>
    <xf numFmtId="0" fontId="34" fillId="0" borderId="8" xfId="0" applyFont="1" applyBorder="1" applyAlignment="1" applyProtection="1">
      <alignment horizontal="right" vertical="top" wrapText="1" indent="1"/>
      <protection locked="0"/>
    </xf>
    <xf numFmtId="2" fontId="7" fillId="0" borderId="0" xfId="0" applyNumberFormat="1" applyFont="1" applyBorder="1" applyAlignment="1" applyProtection="1">
      <alignment horizontal="right" vertical="top" wrapText="1"/>
      <protection locked="0"/>
    </xf>
    <xf numFmtId="2" fontId="7" fillId="0" borderId="8" xfId="0" applyNumberFormat="1" applyFont="1" applyBorder="1" applyAlignment="1" applyProtection="1">
      <alignment horizontal="right" vertical="top" wrapText="1"/>
      <protection locked="0"/>
    </xf>
    <xf numFmtId="2" fontId="10" fillId="0" borderId="8" xfId="0" applyNumberFormat="1" applyFont="1" applyBorder="1" applyAlignment="1" applyProtection="1">
      <alignment horizontal="right" vertical="top" wrapText="1"/>
    </xf>
    <xf numFmtId="2" fontId="7" fillId="0" borderId="8" xfId="0" applyNumberFormat="1" applyFont="1" applyBorder="1" applyAlignment="1" applyProtection="1">
      <alignment horizontal="right" vertical="center" wrapText="1"/>
      <protection locked="0"/>
    </xf>
    <xf numFmtId="2" fontId="7" fillId="0" borderId="8" xfId="0" applyNumberFormat="1" applyFont="1" applyBorder="1" applyAlignment="1" applyProtection="1">
      <alignment horizontal="right" vertical="top" wrapText="1"/>
    </xf>
    <xf numFmtId="2" fontId="7" fillId="0" borderId="9" xfId="0" applyNumberFormat="1" applyFont="1" applyBorder="1" applyAlignment="1" applyProtection="1">
      <alignment horizontal="right" vertical="top" wrapText="1"/>
      <protection locked="0"/>
    </xf>
    <xf numFmtId="2" fontId="7" fillId="2" borderId="8" xfId="0" applyNumberFormat="1" applyFont="1" applyFill="1" applyBorder="1" applyAlignment="1" applyProtection="1">
      <alignment horizontal="right" vertical="top" wrapText="1"/>
      <protection locked="0"/>
    </xf>
    <xf numFmtId="2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2" fontId="10" fillId="0" borderId="8" xfId="0" applyNumberFormat="1" applyFont="1" applyBorder="1" applyAlignment="1" applyProtection="1">
      <alignment horizontal="right" vertical="top" wrapText="1"/>
      <protection locked="0"/>
    </xf>
    <xf numFmtId="4" fontId="7" fillId="0" borderId="8" xfId="0" applyNumberFormat="1" applyFont="1" applyBorder="1" applyAlignment="1" applyProtection="1">
      <alignment horizontal="right" vertical="top" wrapText="1"/>
      <protection locked="0"/>
    </xf>
    <xf numFmtId="2" fontId="21" fillId="0" borderId="8" xfId="0" applyNumberFormat="1" applyFont="1" applyBorder="1" applyAlignment="1" applyProtection="1">
      <alignment horizontal="right" vertical="top" wrapText="1"/>
      <protection locked="0"/>
    </xf>
    <xf numFmtId="2" fontId="22" fillId="0" borderId="0" xfId="0" applyNumberFormat="1" applyFont="1" applyBorder="1" applyAlignment="1" applyProtection="1">
      <alignment horizontal="right" vertical="top" wrapText="1"/>
      <protection locked="0"/>
    </xf>
    <xf numFmtId="2" fontId="22" fillId="0" borderId="0" xfId="0" applyNumberFormat="1" applyFont="1" applyBorder="1" applyAlignment="1" applyProtection="1">
      <alignment horizontal="right" vertical="top" wrapText="1"/>
    </xf>
    <xf numFmtId="2" fontId="21" fillId="0" borderId="0" xfId="0" applyNumberFormat="1" applyFont="1" applyBorder="1" applyAlignment="1" applyProtection="1">
      <alignment horizontal="right" vertical="top" wrapText="1"/>
    </xf>
    <xf numFmtId="2" fontId="21" fillId="0" borderId="0" xfId="0" applyNumberFormat="1" applyFont="1" applyFill="1" applyBorder="1" applyAlignment="1" applyProtection="1">
      <alignment horizontal="right" vertical="top" wrapText="1"/>
      <protection locked="0"/>
    </xf>
    <xf numFmtId="0" fontId="40" fillId="0" borderId="0" xfId="0" applyFont="1" applyBorder="1" applyAlignment="1" applyProtection="1">
      <alignment vertical="top"/>
      <protection locked="0"/>
    </xf>
    <xf numFmtId="2" fontId="43" fillId="0" borderId="0" xfId="0" applyNumberFormat="1" applyFont="1" applyBorder="1"/>
    <xf numFmtId="0" fontId="44" fillId="0" borderId="0" xfId="0" applyFont="1" applyBorder="1" applyAlignment="1" applyProtection="1">
      <alignment horizontal="left" vertical="top"/>
      <protection locked="0"/>
    </xf>
    <xf numFmtId="0" fontId="43" fillId="0" borderId="0" xfId="0" applyFont="1" applyBorder="1"/>
    <xf numFmtId="0" fontId="44" fillId="0" borderId="0" xfId="0" applyFont="1" applyBorder="1" applyAlignment="1" applyProtection="1">
      <alignment horizontal="left" vertical="top" wrapText="1" indent="2"/>
      <protection locked="0"/>
    </xf>
    <xf numFmtId="2" fontId="22" fillId="0" borderId="8" xfId="0" applyNumberFormat="1" applyFont="1" applyBorder="1" applyAlignment="1" applyProtection="1">
      <alignment horizontal="right" vertical="top" wrapText="1"/>
    </xf>
    <xf numFmtId="2" fontId="21" fillId="0" borderId="8" xfId="0" applyNumberFormat="1" applyFont="1" applyBorder="1" applyAlignment="1" applyProtection="1">
      <alignment horizontal="right" vertical="center" wrapText="1"/>
      <protection locked="0"/>
    </xf>
    <xf numFmtId="2" fontId="21" fillId="0" borderId="8" xfId="0" applyNumberFormat="1" applyFont="1" applyBorder="1" applyAlignment="1" applyProtection="1">
      <alignment horizontal="right" vertical="top" wrapText="1"/>
    </xf>
    <xf numFmtId="0" fontId="43" fillId="0" borderId="0" xfId="0" applyFont="1" applyBorder="1" applyAlignment="1" applyProtection="1">
      <alignment horizontal="left" vertical="top" wrapText="1" indent="2"/>
      <protection locked="0"/>
    </xf>
    <xf numFmtId="2" fontId="21" fillId="0" borderId="9" xfId="0" applyNumberFormat="1" applyFont="1" applyBorder="1" applyAlignment="1" applyProtection="1">
      <alignment horizontal="right" vertical="top" wrapText="1"/>
      <protection locked="0"/>
    </xf>
    <xf numFmtId="0" fontId="44" fillId="0" borderId="0" xfId="0" applyFont="1" applyBorder="1" applyAlignment="1" applyProtection="1">
      <alignment horizontal="left" vertical="center" wrapText="1" indent="2"/>
      <protection locked="0"/>
    </xf>
    <xf numFmtId="2" fontId="21" fillId="2" borderId="8" xfId="0" applyNumberFormat="1" applyFont="1" applyFill="1" applyBorder="1" applyAlignment="1" applyProtection="1">
      <alignment horizontal="right" vertical="top" wrapText="1"/>
      <protection locked="0"/>
    </xf>
    <xf numFmtId="2" fontId="21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44" fillId="2" borderId="0" xfId="0" applyFont="1" applyFill="1" applyBorder="1" applyAlignment="1" applyProtection="1">
      <alignment horizontal="left" vertical="center" wrapText="1" indent="2"/>
      <protection locked="0"/>
    </xf>
    <xf numFmtId="0" fontId="44" fillId="2" borderId="0" xfId="0" applyFont="1" applyFill="1" applyBorder="1" applyAlignment="1" applyProtection="1">
      <alignment horizontal="left" vertical="top" wrapText="1" indent="2"/>
      <protection locked="0"/>
    </xf>
    <xf numFmtId="0" fontId="44" fillId="0" borderId="0" xfId="0" applyFont="1" applyBorder="1" applyAlignment="1" applyProtection="1">
      <alignment horizontal="left" vertical="top" wrapText="1" indent="1"/>
      <protection locked="0"/>
    </xf>
    <xf numFmtId="2" fontId="22" fillId="0" borderId="8" xfId="0" applyNumberFormat="1" applyFont="1" applyBorder="1" applyAlignment="1" applyProtection="1">
      <alignment horizontal="right" vertical="top" wrapText="1"/>
      <protection locked="0"/>
    </xf>
    <xf numFmtId="0" fontId="44" fillId="0" borderId="0" xfId="0" applyFont="1" applyBorder="1" applyAlignment="1" applyProtection="1">
      <alignment horizontal="right" vertical="top"/>
      <protection locked="0"/>
    </xf>
    <xf numFmtId="0" fontId="44" fillId="0" borderId="0" xfId="0" applyFont="1" applyFill="1" applyBorder="1" applyAlignment="1" applyProtection="1">
      <alignment horizontal="right" vertical="top"/>
      <protection locked="0"/>
    </xf>
    <xf numFmtId="0" fontId="45" fillId="0" borderId="0" xfId="0" applyFont="1" applyBorder="1" applyAlignment="1" applyProtection="1">
      <alignment horizontal="left" vertical="top"/>
      <protection locked="0"/>
    </xf>
    <xf numFmtId="4" fontId="21" fillId="0" borderId="8" xfId="0" applyNumberFormat="1" applyFont="1" applyBorder="1" applyAlignment="1" applyProtection="1">
      <alignment horizontal="right" vertical="top" wrapText="1"/>
      <protection locked="0"/>
    </xf>
    <xf numFmtId="0" fontId="44" fillId="0" borderId="0" xfId="0" applyFont="1" applyBorder="1" applyAlignment="1" applyProtection="1">
      <alignment horizontal="left" vertical="top" wrapText="1"/>
      <protection locked="0"/>
    </xf>
    <xf numFmtId="0" fontId="44" fillId="0" borderId="0" xfId="0" applyFont="1" applyBorder="1" applyAlignment="1" applyProtection="1">
      <alignment horizontal="left" vertical="top" indent="1"/>
      <protection locked="0"/>
    </xf>
    <xf numFmtId="0" fontId="44" fillId="0" borderId="0" xfId="0" applyFont="1" applyBorder="1" applyAlignment="1" applyProtection="1">
      <alignment vertical="top"/>
      <protection locked="0"/>
    </xf>
    <xf numFmtId="0" fontId="45" fillId="0" borderId="0" xfId="0" applyFont="1" applyBorder="1" applyAlignment="1" applyProtection="1">
      <alignment horizontal="left" vertical="center" wrapText="1"/>
      <protection locked="0"/>
    </xf>
    <xf numFmtId="0" fontId="45" fillId="0" borderId="0" xfId="0" applyFont="1" applyBorder="1" applyAlignment="1" applyProtection="1">
      <alignment horizontal="left" vertical="top" wrapText="1"/>
      <protection locked="0"/>
    </xf>
    <xf numFmtId="0" fontId="44" fillId="0" borderId="0" xfId="0" applyFont="1" applyFill="1" applyBorder="1" applyAlignment="1" applyProtection="1">
      <alignment horizontal="left" vertical="top" wrapText="1" indent="1"/>
      <protection locked="0"/>
    </xf>
    <xf numFmtId="0" fontId="44" fillId="0" borderId="0" xfId="0" applyFont="1" applyBorder="1" applyAlignment="1" applyProtection="1">
      <alignment vertical="top" wrapText="1"/>
      <protection locked="0"/>
    </xf>
    <xf numFmtId="0" fontId="21" fillId="0" borderId="0" xfId="0" applyFont="1" applyBorder="1" applyAlignment="1" applyProtection="1">
      <alignment horizontal="left" vertical="top" wrapText="1" indent="1"/>
      <protection locked="0"/>
    </xf>
    <xf numFmtId="0" fontId="21" fillId="0" borderId="0" xfId="0" applyFont="1" applyFill="1" applyBorder="1" applyAlignment="1" applyProtection="1">
      <alignment horizontal="left" vertical="top" wrapText="1" indent="1"/>
      <protection locked="0"/>
    </xf>
    <xf numFmtId="3" fontId="20" fillId="0" borderId="32" xfId="0" applyNumberFormat="1" applyFont="1" applyBorder="1" applyAlignment="1" applyProtection="1">
      <alignment horizontal="center" vertical="top" wrapText="1"/>
      <protection locked="0"/>
    </xf>
    <xf numFmtId="3" fontId="20" fillId="0" borderId="7" xfId="0" applyNumberFormat="1" applyFont="1" applyBorder="1" applyAlignment="1" applyProtection="1">
      <alignment horizontal="center" vertical="top" wrapText="1"/>
      <protection locked="0"/>
    </xf>
    <xf numFmtId="3" fontId="20" fillId="0" borderId="33" xfId="0" applyNumberFormat="1" applyFont="1" applyBorder="1" applyAlignment="1" applyProtection="1">
      <alignment horizontal="center" vertical="top" wrapText="1"/>
      <protection locked="0"/>
    </xf>
    <xf numFmtId="3" fontId="20" fillId="0" borderId="34" xfId="0" applyNumberFormat="1" applyFont="1" applyBorder="1" applyAlignment="1" applyProtection="1">
      <alignment horizontal="center" vertical="top" wrapText="1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3" fontId="26" fillId="0" borderId="32" xfId="0" applyNumberFormat="1" applyFont="1" applyBorder="1" applyAlignment="1" applyProtection="1">
      <alignment horizontal="right" vertical="top" wrapText="1" indent="1"/>
      <protection locked="0"/>
    </xf>
    <xf numFmtId="3" fontId="26" fillId="0" borderId="7" xfId="0" applyNumberFormat="1" applyFont="1" applyBorder="1" applyAlignment="1" applyProtection="1">
      <alignment horizontal="right" vertical="top" wrapText="1" indent="1"/>
      <protection locked="0"/>
    </xf>
    <xf numFmtId="3" fontId="26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3" fontId="26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8" xfId="0" applyFont="1" applyBorder="1" applyAlignment="1" applyProtection="1">
      <alignment horizontal="left" vertical="top" wrapText="1" indent="1"/>
      <protection locked="0"/>
    </xf>
    <xf numFmtId="0" fontId="19" fillId="0" borderId="0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8" xfId="0" applyFont="1" applyBorder="1" applyAlignment="1" applyProtection="1">
      <alignment horizontal="left" vertical="top" wrapText="1" indent="1"/>
      <protection locked="0"/>
    </xf>
    <xf numFmtId="0" fontId="19" fillId="0" borderId="9" xfId="0" applyFont="1" applyBorder="1" applyAlignment="1" applyProtection="1">
      <alignment horizontal="left" vertical="top" wrapText="1" indent="1"/>
      <protection locked="0"/>
    </xf>
    <xf numFmtId="0" fontId="19" fillId="0" borderId="29" xfId="0" applyFont="1" applyBorder="1" applyAlignment="1" applyProtection="1">
      <alignment horizontal="left" vertical="top" wrapText="1" inden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170" fontId="16" fillId="0" borderId="30" xfId="0" applyNumberFormat="1" applyFont="1" applyBorder="1" applyAlignment="1" applyProtection="1">
      <alignment horizontal="center" vertical="center" wrapText="1"/>
      <protection locked="0"/>
    </xf>
    <xf numFmtId="170" fontId="16" fillId="0" borderId="15" xfId="0" applyNumberFormat="1" applyFont="1" applyBorder="1" applyAlignment="1" applyProtection="1">
      <alignment horizontal="center" vertical="center" wrapText="1"/>
      <protection locked="0"/>
    </xf>
    <xf numFmtId="3" fontId="23" fillId="0" borderId="32" xfId="0" applyNumberFormat="1" applyFont="1" applyBorder="1" applyAlignment="1" applyProtection="1">
      <alignment horizontal="right" vertical="top" wrapText="1" indent="1"/>
      <protection locked="0"/>
    </xf>
    <xf numFmtId="3" fontId="23" fillId="0" borderId="7" xfId="0" applyNumberFormat="1" applyFont="1" applyBorder="1" applyAlignment="1" applyProtection="1">
      <alignment horizontal="right" vertical="top" wrapText="1" indent="1"/>
      <protection locked="0"/>
    </xf>
    <xf numFmtId="168" fontId="17" fillId="0" borderId="32" xfId="0" applyNumberFormat="1" applyFont="1" applyBorder="1" applyAlignment="1" applyProtection="1">
      <alignment horizontal="right" vertical="top" wrapText="1" indent="1"/>
      <protection locked="0"/>
    </xf>
    <xf numFmtId="168" fontId="17" fillId="0" borderId="7" xfId="0" applyNumberFormat="1" applyFont="1" applyBorder="1" applyAlignment="1" applyProtection="1">
      <alignment horizontal="right" vertical="top" wrapText="1" indent="1"/>
      <protection locked="0"/>
    </xf>
    <xf numFmtId="168" fontId="17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8" fontId="17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170" fontId="16" fillId="0" borderId="16" xfId="0" applyNumberFormat="1" applyFont="1" applyBorder="1" applyAlignment="1" applyProtection="1">
      <alignment horizontal="center" vertical="center" wrapText="1"/>
      <protection locked="0"/>
    </xf>
    <xf numFmtId="170" fontId="16" fillId="0" borderId="17" xfId="0" applyNumberFormat="1" applyFont="1" applyBorder="1" applyAlignment="1" applyProtection="1">
      <alignment horizontal="center" vertical="center" wrapText="1"/>
      <protection locked="0"/>
    </xf>
    <xf numFmtId="170" fontId="16" fillId="0" borderId="24" xfId="0" applyNumberFormat="1" applyFont="1" applyBorder="1" applyAlignment="1" applyProtection="1">
      <alignment horizontal="center" vertical="center" wrapText="1"/>
      <protection locked="0"/>
    </xf>
    <xf numFmtId="170" fontId="16" fillId="0" borderId="25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left" vertical="top" wrapText="1" indent="1"/>
      <protection locked="0"/>
    </xf>
    <xf numFmtId="0" fontId="19" fillId="0" borderId="7" xfId="0" applyFont="1" applyBorder="1" applyAlignment="1" applyProtection="1">
      <alignment horizontal="left" vertical="top" wrapText="1" indent="1"/>
      <protection locked="0"/>
    </xf>
    <xf numFmtId="0" fontId="19" fillId="0" borderId="8" xfId="0" applyFont="1" applyBorder="1" applyAlignment="1" applyProtection="1">
      <alignment horizontal="left" vertical="top" inden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left" vertical="center" indent="11"/>
    </xf>
    <xf numFmtId="0" fontId="13" fillId="0" borderId="0" xfId="0" applyFont="1" applyBorder="1" applyAlignment="1">
      <alignment horizontal="left" vertical="center" indent="11"/>
    </xf>
    <xf numFmtId="0" fontId="14" fillId="0" borderId="8" xfId="0" applyFont="1" applyBorder="1" applyAlignment="1" applyProtection="1">
      <alignment horizontal="left" vertical="center" wrapText="1" indent="14"/>
      <protection locked="0"/>
    </xf>
    <xf numFmtId="0" fontId="14" fillId="0" borderId="9" xfId="0" applyFont="1" applyBorder="1" applyAlignment="1" applyProtection="1">
      <alignment horizontal="left" vertical="center" wrapText="1" indent="14"/>
      <protection locked="0"/>
    </xf>
    <xf numFmtId="0" fontId="14" fillId="0" borderId="3" xfId="0" applyFont="1" applyBorder="1" applyAlignment="1" applyProtection="1">
      <alignment horizontal="center" vertical="top"/>
      <protection locked="0"/>
    </xf>
    <xf numFmtId="0" fontId="33" fillId="0" borderId="35" xfId="0" applyFont="1" applyBorder="1" applyAlignment="1" applyProtection="1">
      <alignment horizontal="center" vertical="center"/>
      <protection locked="0"/>
    </xf>
    <xf numFmtId="0" fontId="33" fillId="0" borderId="36" xfId="0" applyFont="1" applyBorder="1" applyAlignment="1" applyProtection="1">
      <alignment horizontal="center" vertical="center"/>
      <protection locked="0"/>
    </xf>
    <xf numFmtId="0" fontId="33" fillId="4" borderId="11" xfId="0" applyFont="1" applyFill="1" applyBorder="1" applyAlignment="1" applyProtection="1">
      <alignment horizontal="left" vertical="center" wrapText="1"/>
      <protection locked="0"/>
    </xf>
    <xf numFmtId="0" fontId="33" fillId="0" borderId="11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6" fillId="0" borderId="6" xfId="0" applyFont="1" applyBorder="1" applyAlignment="1">
      <alignment horizontal="left" vertical="center" indent="11"/>
    </xf>
    <xf numFmtId="0" fontId="36" fillId="0" borderId="0" xfId="0" applyFont="1" applyBorder="1" applyAlignment="1">
      <alignment horizontal="left" vertical="center" indent="11"/>
    </xf>
    <xf numFmtId="0" fontId="37" fillId="0" borderId="8" xfId="0" applyFont="1" applyBorder="1" applyAlignment="1" applyProtection="1">
      <alignment horizontal="left" vertical="center" wrapText="1" indent="14"/>
      <protection locked="0"/>
    </xf>
    <xf numFmtId="0" fontId="37" fillId="0" borderId="9" xfId="0" applyFont="1" applyBorder="1" applyAlignment="1" applyProtection="1">
      <alignment horizontal="left" vertical="center" wrapText="1" indent="14"/>
      <protection locked="0"/>
    </xf>
    <xf numFmtId="0" fontId="37" fillId="0" borderId="3" xfId="0" applyFont="1" applyBorder="1" applyAlignment="1" applyProtection="1">
      <alignment horizontal="center" vertical="top"/>
      <protection locked="0"/>
    </xf>
  </cellXfs>
  <cellStyles count="21">
    <cellStyle name="Comma" xfId="1" builtinId="3"/>
    <cellStyle name="Comma 10 2" xfId="2"/>
    <cellStyle name="Comma 2" xfId="3"/>
    <cellStyle name="Comma 2 2" xfId="4"/>
    <cellStyle name="Comma 2 219" xfId="5"/>
    <cellStyle name="Comma 2 3" xfId="6"/>
    <cellStyle name="Comma 38 2" xfId="7"/>
    <cellStyle name="Normal" xfId="0" builtinId="0"/>
    <cellStyle name="Normal 172 3" xfId="8"/>
    <cellStyle name="Normal 2" xfId="9"/>
    <cellStyle name="Normal 2 2" xfId="10"/>
    <cellStyle name="Normal 2 2 10" xfId="11"/>
    <cellStyle name="Normal 2 2 2" xfId="12"/>
    <cellStyle name="Normal 2 2 7 2" xfId="13"/>
    <cellStyle name="Normal 2 3" xfId="14"/>
    <cellStyle name="Normal 2 87" xfId="15"/>
    <cellStyle name="Normal 269" xfId="16"/>
    <cellStyle name="Normal 269 2" xfId="17"/>
    <cellStyle name="Normal 3 10" xfId="18"/>
    <cellStyle name="Output Line Items 7" xfId="19"/>
    <cellStyle name="TableStyleLight1 2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%202018-2019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PAY "/>
      <sheetName val="OT SHEET"/>
      <sheetName val="MONEY IN TRANSIT"/>
      <sheetName val="LAST PAY dec 2000"/>
      <sheetName val="TAX  CALCULATION"/>
      <sheetName val="LAST PAY mar 0001"/>
      <sheetName val="LIST OF NO INCREMENT"/>
      <sheetName val="Meal sheet"/>
      <sheetName val="MAX-AV"/>
      <sheetName val="Total Overpayment"/>
      <sheetName val="No increment July 98"/>
      <sheetName val="LAST PAY  caram-july00"/>
      <sheetName val="bocus"/>
      <sheetName val="ROSTER"/>
      <sheetName val="NOT ON ROSTER"/>
      <sheetName val="New Binders Pressman"/>
      <sheetName val="APPRENTICE  (WAGES)"/>
      <sheetName val="APPRENTICE  SUMMARY WAGES"/>
      <sheetName val="APPRENTICE ALLOW JULY-DEC00"/>
      <sheetName val="S. BOCUS"/>
      <sheetName val="OFFICERS RETIRED FROM NOV 1996"/>
      <sheetName val="RECONCILIATION TRANSFERRED"/>
      <sheetName val="chulan &amp; ors"/>
      <sheetName val="abs csat"/>
      <sheetName val="abs-arr csat drawn"/>
      <sheetName val="final cal. for abs.-50%csat"/>
      <sheetName val="BINDERS TRANSFERRED"/>
      <sheetName val="loulou"/>
      <sheetName val="Absences for new binders"/>
      <sheetName val="Comp. of salary for NEW BINDERS"/>
      <sheetName val="Comp. of allowance to apprentic"/>
      <sheetName val="LAST PAY decmar 0001"/>
      <sheetName val="Claim trav"/>
      <sheetName val="Claim trav OFFICE"/>
      <sheetName val="VISANJOUX"/>
      <sheetName val="LAST_PAY_"/>
      <sheetName val="OT_SHEET"/>
      <sheetName val="MONEY_IN_TRANSIT"/>
      <sheetName val="LAST_PAY_dec_2000"/>
      <sheetName val="TAX__CALCULATION"/>
      <sheetName val="LAST_PAY_mar_0001"/>
      <sheetName val="LIST_OF_NO_INCREMENT"/>
      <sheetName val="Meal_sheet"/>
      <sheetName val="Total_Overpayment"/>
      <sheetName val="No_increment_July_98"/>
      <sheetName val="LAST_PAY__caram-july00"/>
      <sheetName val="NOT_ON_ROSTER"/>
      <sheetName val="New_Binders_Pressman"/>
      <sheetName val="APPRENTICE__(WAGES)"/>
      <sheetName val="APPRENTICE__SUMMARY_WAGES"/>
      <sheetName val="APPRENTICE_ALLOW_JULY-DEC00"/>
      <sheetName val="S__BOCUS"/>
      <sheetName val="OFFICERS_RETIRED_FROM_NOV_1996"/>
      <sheetName val="RECONCILIATION_TRANSFERRED"/>
      <sheetName val="chulan_&amp;_ors"/>
      <sheetName val="abs_csat"/>
      <sheetName val="abs-arr_csat_drawn"/>
      <sheetName val="final_cal__for_abs_-50%csat"/>
      <sheetName val="BINDERS_TRANSFERRED"/>
      <sheetName val="Absences_for_new_binders"/>
      <sheetName val="Comp__of_salary_for_NEW_BINDERS"/>
      <sheetName val="Comp__of_allowance_to_apprentic"/>
      <sheetName val="LAST_PAY_decmar_0001"/>
      <sheetName val="Claim_trav"/>
      <sheetName val="Claim_trav_OFFICE"/>
      <sheetName val="LAST_PAY_1"/>
      <sheetName val="OT_SHEET1"/>
      <sheetName val="MONEY_IN_TRANSIT1"/>
      <sheetName val="LAST_PAY_dec_20001"/>
      <sheetName val="TAX__CALCULATION1"/>
      <sheetName val="LAST_PAY_mar_00011"/>
      <sheetName val="LIST_OF_NO_INCREMENT1"/>
      <sheetName val="Meal_sheet1"/>
      <sheetName val="Total_Overpayment1"/>
      <sheetName val="No_increment_July_981"/>
      <sheetName val="LAST_PAY__caram-july001"/>
      <sheetName val="NOT_ON_ROSTER1"/>
      <sheetName val="New_Binders_Pressman1"/>
      <sheetName val="APPRENTICE__(WAGES)1"/>
      <sheetName val="APPRENTICE__SUMMARY_WAGES1"/>
      <sheetName val="APPRENTICE_ALLOW_JULY-DEC001"/>
      <sheetName val="S__BOCUS1"/>
      <sheetName val="OFFICERS_RETIRED_FROM_NOV_19961"/>
      <sheetName val="RECONCILIATION_TRANSFERRED1"/>
      <sheetName val="chulan_&amp;_ors1"/>
      <sheetName val="abs_csat1"/>
      <sheetName val="abs-arr_csat_drawn1"/>
      <sheetName val="final_cal__for_abs_-50%csat1"/>
      <sheetName val="BINDERS_TRANSFERRED1"/>
      <sheetName val="Absences_for_new_binders1"/>
      <sheetName val="Comp__of_salary_for_NEW_BINDER1"/>
      <sheetName val="Comp__of_allowance_to_apprenti1"/>
      <sheetName val="LAST_PAY_decmar_00011"/>
      <sheetName val="Claim_trav1"/>
      <sheetName val="Claim_trav_OFFICE1"/>
      <sheetName val="LAST_PAY_2"/>
      <sheetName val="OT_SHEET2"/>
      <sheetName val="MONEY_IN_TRANSIT2"/>
      <sheetName val="LAST_PAY_dec_20002"/>
      <sheetName val="TAX__CALCULATION2"/>
      <sheetName val="LAST_PAY_mar_00012"/>
      <sheetName val="LIST_OF_NO_INCREMENT2"/>
      <sheetName val="Meal_sheet2"/>
      <sheetName val="Total_Overpayment2"/>
      <sheetName val="No_increment_July_982"/>
      <sheetName val="LAST_PAY__caram-july002"/>
      <sheetName val="NOT_ON_ROSTER2"/>
      <sheetName val="New_Binders_Pressman2"/>
      <sheetName val="APPRENTICE__(WAGES)2"/>
      <sheetName val="APPRENTICE__SUMMARY_WAGES2"/>
      <sheetName val="APPRENTICE_ALLOW_JULY-DEC002"/>
      <sheetName val="S__BOCUS2"/>
      <sheetName val="OFFICERS_RETIRED_FROM_NOV_19962"/>
      <sheetName val="RECONCILIATION_TRANSFERRED2"/>
      <sheetName val="chulan_&amp;_ors2"/>
      <sheetName val="abs_csat2"/>
      <sheetName val="abs-arr_csat_drawn2"/>
      <sheetName val="final_cal__for_abs_-50%csat2"/>
      <sheetName val="BINDERS_TRANSFERRED2"/>
      <sheetName val="Absences_for_new_binders2"/>
      <sheetName val="Comp__of_salary_for_NEW_BINDER2"/>
      <sheetName val="Comp__of_allowance_to_apprenti2"/>
      <sheetName val="LAST_PAY_decmar_00012"/>
      <sheetName val="Claim_trav2"/>
      <sheetName val="Claim_trav_OFFICE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abSelected="1" workbookViewId="0">
      <selection activeCell="K8" sqref="K8"/>
    </sheetView>
  </sheetViews>
  <sheetFormatPr defaultColWidth="9.140625" defaultRowHeight="15" x14ac:dyDescent="0.25"/>
  <cols>
    <col min="1" max="1" width="9.140625" style="7"/>
    <col min="2" max="2" width="39.5703125" style="7" bestFit="1" customWidth="1"/>
    <col min="3" max="4" width="9.140625" style="7"/>
    <col min="5" max="5" width="9.5703125" style="7" bestFit="1" customWidth="1"/>
    <col min="6" max="6" width="11.28515625" style="7" bestFit="1" customWidth="1"/>
    <col min="7" max="8" width="9.5703125" style="7" bestFit="1" customWidth="1"/>
    <col min="9" max="16384" width="9.140625" style="7"/>
  </cols>
  <sheetData>
    <row r="1" spans="1:8" ht="15.75" x14ac:dyDescent="0.25">
      <c r="A1" s="8"/>
      <c r="B1" s="8"/>
      <c r="C1" s="8"/>
      <c r="D1" s="8"/>
      <c r="E1" s="8"/>
      <c r="F1" s="8"/>
      <c r="G1" s="8"/>
      <c r="H1" s="9" t="s">
        <v>0</v>
      </c>
    </row>
    <row r="2" spans="1:8" ht="25.5" x14ac:dyDescent="0.25">
      <c r="A2" s="439" t="s">
        <v>1</v>
      </c>
      <c r="B2" s="439"/>
      <c r="C2" s="439"/>
      <c r="D2" s="439"/>
      <c r="E2" s="10" t="s">
        <v>2</v>
      </c>
      <c r="F2" s="10" t="s">
        <v>3</v>
      </c>
      <c r="G2" s="10" t="s">
        <v>4</v>
      </c>
      <c r="H2" s="10" t="s">
        <v>5</v>
      </c>
    </row>
    <row r="3" spans="1:8" ht="15.75" x14ac:dyDescent="0.25">
      <c r="A3" s="11" t="s">
        <v>6</v>
      </c>
      <c r="B3" s="12"/>
      <c r="C3" s="12"/>
      <c r="D3" s="13"/>
      <c r="E3" s="14">
        <f>E5+E6</f>
        <v>848000000</v>
      </c>
      <c r="F3" s="15">
        <f>F5+F6</f>
        <v>1230000000</v>
      </c>
      <c r="G3" s="14">
        <f>G5+G6</f>
        <v>705000000</v>
      </c>
      <c r="H3" s="14">
        <f>H5+H6</f>
        <v>548000000</v>
      </c>
    </row>
    <row r="4" spans="1:8" ht="15.75" x14ac:dyDescent="0.25">
      <c r="A4" s="440" t="s">
        <v>7</v>
      </c>
      <c r="B4" s="441"/>
      <c r="C4" s="16"/>
      <c r="D4" s="17"/>
      <c r="E4" s="18"/>
      <c r="F4" s="18"/>
      <c r="G4" s="18"/>
      <c r="H4" s="18"/>
    </row>
    <row r="5" spans="1:8" ht="15.75" x14ac:dyDescent="0.25">
      <c r="A5" s="442" t="s">
        <v>8</v>
      </c>
      <c r="B5" s="442"/>
      <c r="C5" s="442"/>
      <c r="D5" s="442"/>
      <c r="E5" s="19">
        <f>E11</f>
        <v>547000000</v>
      </c>
      <c r="F5" s="19">
        <f>F11</f>
        <v>564000000</v>
      </c>
      <c r="G5" s="19">
        <f>G11</f>
        <v>548000000</v>
      </c>
      <c r="H5" s="19">
        <f>H11</f>
        <v>547000000</v>
      </c>
    </row>
    <row r="6" spans="1:8" ht="15.75" x14ac:dyDescent="0.25">
      <c r="A6" s="443" t="s">
        <v>9</v>
      </c>
      <c r="B6" s="443"/>
      <c r="C6" s="443"/>
      <c r="D6" s="443"/>
      <c r="E6" s="20">
        <f>E170</f>
        <v>301000000</v>
      </c>
      <c r="F6" s="21">
        <f>F170</f>
        <v>666000000</v>
      </c>
      <c r="G6" s="20">
        <f>G170</f>
        <v>157000000</v>
      </c>
      <c r="H6" s="20">
        <f>H170</f>
        <v>1000000</v>
      </c>
    </row>
    <row r="7" spans="1:8" ht="15.75" x14ac:dyDescent="0.25">
      <c r="A7" s="444"/>
      <c r="B7" s="444"/>
      <c r="C7" s="444"/>
      <c r="D7" s="444"/>
      <c r="E7" s="444"/>
      <c r="F7" s="444"/>
      <c r="G7" s="444"/>
      <c r="H7" s="444"/>
    </row>
    <row r="8" spans="1:8" ht="15.75" x14ac:dyDescent="0.25">
      <c r="A8" s="22" t="s">
        <v>10</v>
      </c>
      <c r="B8" s="23"/>
      <c r="C8" s="23"/>
      <c r="D8" s="24"/>
      <c r="E8" s="25"/>
      <c r="F8" s="25"/>
      <c r="G8" s="25"/>
      <c r="H8" s="25"/>
    </row>
    <row r="9" spans="1:8" ht="15.75" x14ac:dyDescent="0.25">
      <c r="A9" s="26"/>
      <c r="B9" s="27"/>
      <c r="C9" s="27"/>
      <c r="D9" s="28"/>
      <c r="E9" s="29"/>
      <c r="F9" s="29"/>
      <c r="G9" s="29"/>
      <c r="H9" s="30" t="s">
        <v>0</v>
      </c>
    </row>
    <row r="10" spans="1:8" ht="25.5" x14ac:dyDescent="0.25">
      <c r="A10" s="31" t="s">
        <v>11</v>
      </c>
      <c r="B10" s="438" t="s">
        <v>1</v>
      </c>
      <c r="C10" s="438"/>
      <c r="D10" s="438"/>
      <c r="E10" s="10" t="s">
        <v>2</v>
      </c>
      <c r="F10" s="10" t="s">
        <v>3</v>
      </c>
      <c r="G10" s="10" t="s">
        <v>4</v>
      </c>
      <c r="H10" s="10" t="s">
        <v>5</v>
      </c>
    </row>
    <row r="11" spans="1:8" x14ac:dyDescent="0.25">
      <c r="A11" s="430" t="s">
        <v>12</v>
      </c>
      <c r="B11" s="430"/>
      <c r="C11" s="430"/>
      <c r="D11" s="430"/>
      <c r="E11" s="32">
        <f>E12+E99+E154+E164+E167</f>
        <v>547000000</v>
      </c>
      <c r="F11" s="32">
        <f>F12+F99+F154+F164+F167</f>
        <v>564000000</v>
      </c>
      <c r="G11" s="32">
        <f>G12+G99+G154+G164+G167</f>
        <v>548000000</v>
      </c>
      <c r="H11" s="32">
        <f>H12+H99+H154+H164+H167</f>
        <v>547000000</v>
      </c>
    </row>
    <row r="12" spans="1:8" x14ac:dyDescent="0.25">
      <c r="A12" s="33">
        <v>21</v>
      </c>
      <c r="B12" s="34" t="s">
        <v>13</v>
      </c>
      <c r="C12" s="35"/>
      <c r="D12" s="36"/>
      <c r="E12" s="37">
        <f>E13+E92+E97</f>
        <v>409573000</v>
      </c>
      <c r="F12" s="37">
        <f>F13+F92+F97</f>
        <v>433175000</v>
      </c>
      <c r="G12" s="37">
        <f>G13+G92+G97</f>
        <v>441300000</v>
      </c>
      <c r="H12" s="37">
        <f>H13+H92+H97</f>
        <v>445199999</v>
      </c>
    </row>
    <row r="13" spans="1:8" ht="15" customHeight="1" x14ac:dyDescent="0.25">
      <c r="A13" s="38">
        <v>21110</v>
      </c>
      <c r="B13" s="39" t="s">
        <v>14</v>
      </c>
      <c r="C13" s="431" t="s">
        <v>15</v>
      </c>
      <c r="D13" s="432" t="s">
        <v>16</v>
      </c>
      <c r="E13" s="40">
        <f>E14+E87+E88+E89+E90+E91+E86</f>
        <v>355519000</v>
      </c>
      <c r="F13" s="40">
        <f>F14+F87+F88+F89+F90+F91+F86</f>
        <v>378420000</v>
      </c>
      <c r="G13" s="40">
        <f>G14+G87+G88+G89+G90+G91+G86</f>
        <v>386544999</v>
      </c>
      <c r="H13" s="40">
        <f>H14+H87+H88+H89+H90+H91+H86</f>
        <v>390444997</v>
      </c>
    </row>
    <row r="14" spans="1:8" x14ac:dyDescent="0.25">
      <c r="A14" s="41" t="s">
        <v>17</v>
      </c>
      <c r="B14" s="42" t="s">
        <v>18</v>
      </c>
      <c r="C14" s="431"/>
      <c r="D14" s="432"/>
      <c r="E14" s="43">
        <f>SUM(E15:E84)</f>
        <v>281076000</v>
      </c>
      <c r="F14" s="43">
        <f>SUM(F15:F84)</f>
        <v>298745000</v>
      </c>
      <c r="G14" s="43">
        <f>SUM(G15:G84)</f>
        <v>306769999</v>
      </c>
      <c r="H14" s="43">
        <f>SUM(H15:H84)</f>
        <v>310669997</v>
      </c>
    </row>
    <row r="15" spans="1:8" x14ac:dyDescent="0.25">
      <c r="A15" s="41" t="s">
        <v>19</v>
      </c>
      <c r="B15" s="44" t="s">
        <v>20</v>
      </c>
      <c r="C15" s="45">
        <v>1</v>
      </c>
      <c r="D15" s="46">
        <v>1</v>
      </c>
      <c r="E15" s="1">
        <v>2472000</v>
      </c>
      <c r="F15" s="1">
        <v>2472000</v>
      </c>
      <c r="G15" s="1">
        <v>2472000</v>
      </c>
      <c r="H15" s="1">
        <v>2472000</v>
      </c>
    </row>
    <row r="16" spans="1:8" x14ac:dyDescent="0.25">
      <c r="A16" s="41" t="s">
        <v>21</v>
      </c>
      <c r="B16" s="44" t="s">
        <v>22</v>
      </c>
      <c r="C16" s="45">
        <v>1</v>
      </c>
      <c r="D16" s="47">
        <v>1</v>
      </c>
      <c r="E16" s="1">
        <v>2112000</v>
      </c>
      <c r="F16" s="1">
        <v>2112000</v>
      </c>
      <c r="G16" s="1">
        <v>2112000</v>
      </c>
      <c r="H16" s="1">
        <v>2112000</v>
      </c>
    </row>
    <row r="17" spans="1:8" x14ac:dyDescent="0.25">
      <c r="A17" s="41" t="s">
        <v>23</v>
      </c>
      <c r="B17" s="44" t="s">
        <v>303</v>
      </c>
      <c r="C17" s="45">
        <v>5</v>
      </c>
      <c r="D17" s="48">
        <v>0</v>
      </c>
      <c r="E17" s="49">
        <v>0</v>
      </c>
      <c r="F17" s="49">
        <v>0</v>
      </c>
      <c r="G17" s="49">
        <v>0</v>
      </c>
      <c r="H17" s="49">
        <v>0</v>
      </c>
    </row>
    <row r="18" spans="1:8" x14ac:dyDescent="0.25">
      <c r="A18" s="41" t="s">
        <v>24</v>
      </c>
      <c r="B18" s="44" t="s">
        <v>304</v>
      </c>
      <c r="C18" s="45">
        <v>1</v>
      </c>
      <c r="D18" s="48">
        <v>0</v>
      </c>
      <c r="E18" s="49">
        <v>0</v>
      </c>
      <c r="F18" s="49">
        <v>0</v>
      </c>
      <c r="G18" s="49">
        <v>0</v>
      </c>
      <c r="H18" s="49">
        <v>0</v>
      </c>
    </row>
    <row r="19" spans="1:8" x14ac:dyDescent="0.25">
      <c r="A19" s="41" t="s">
        <v>25</v>
      </c>
      <c r="B19" s="44" t="s">
        <v>26</v>
      </c>
      <c r="C19" s="45">
        <v>19</v>
      </c>
      <c r="D19" s="47">
        <v>19</v>
      </c>
      <c r="E19" s="1">
        <v>36742000</v>
      </c>
      <c r="F19" s="1">
        <v>37392000</v>
      </c>
      <c r="G19" s="1">
        <v>37392000</v>
      </c>
      <c r="H19" s="1">
        <v>37392000</v>
      </c>
    </row>
    <row r="20" spans="1:8" ht="25.5" x14ac:dyDescent="0.25">
      <c r="A20" s="41" t="s">
        <v>27</v>
      </c>
      <c r="B20" s="44" t="s">
        <v>28</v>
      </c>
      <c r="C20" s="50">
        <v>1</v>
      </c>
      <c r="D20" s="51">
        <v>1</v>
      </c>
      <c r="E20" s="1">
        <v>1680000</v>
      </c>
      <c r="F20" s="1">
        <v>1680000</v>
      </c>
      <c r="G20" s="1">
        <v>1680000</v>
      </c>
      <c r="H20" s="1">
        <v>1680000</v>
      </c>
    </row>
    <row r="21" spans="1:8" ht="25.5" x14ac:dyDescent="0.25">
      <c r="A21" s="41" t="s">
        <v>29</v>
      </c>
      <c r="B21" s="44" t="s">
        <v>30</v>
      </c>
      <c r="C21" s="50">
        <v>2</v>
      </c>
      <c r="D21" s="51">
        <v>2</v>
      </c>
      <c r="E21" s="1">
        <v>1464000</v>
      </c>
      <c r="F21" s="52">
        <v>2928000</v>
      </c>
      <c r="G21" s="53">
        <v>2928000</v>
      </c>
      <c r="H21" s="53">
        <v>2928000</v>
      </c>
    </row>
    <row r="22" spans="1:8" x14ac:dyDescent="0.25">
      <c r="A22" s="41" t="s">
        <v>31</v>
      </c>
      <c r="B22" s="44" t="s">
        <v>32</v>
      </c>
      <c r="C22" s="50">
        <v>1</v>
      </c>
      <c r="D22" s="51">
        <v>1</v>
      </c>
      <c r="E22" s="1">
        <v>1428000</v>
      </c>
      <c r="F22" s="1">
        <v>1428000</v>
      </c>
      <c r="G22" s="1">
        <v>1428000</v>
      </c>
      <c r="H22" s="1">
        <v>1428000</v>
      </c>
    </row>
    <row r="23" spans="1:8" ht="25.5" x14ac:dyDescent="0.25">
      <c r="A23" s="41" t="s">
        <v>33</v>
      </c>
      <c r="B23" s="44" t="s">
        <v>34</v>
      </c>
      <c r="C23" s="50">
        <v>1</v>
      </c>
      <c r="D23" s="51">
        <v>1</v>
      </c>
      <c r="E23" s="1">
        <v>1428000</v>
      </c>
      <c r="F23" s="1">
        <v>1428000</v>
      </c>
      <c r="G23" s="1">
        <v>1428000</v>
      </c>
      <c r="H23" s="1">
        <v>1428000</v>
      </c>
    </row>
    <row r="24" spans="1:8" x14ac:dyDescent="0.25">
      <c r="A24" s="41" t="s">
        <v>35</v>
      </c>
      <c r="B24" s="44" t="s">
        <v>36</v>
      </c>
      <c r="C24" s="50">
        <v>2</v>
      </c>
      <c r="D24" s="51">
        <v>2</v>
      </c>
      <c r="E24" s="1">
        <v>2640000</v>
      </c>
      <c r="F24" s="1">
        <v>2640000</v>
      </c>
      <c r="G24" s="1">
        <v>2640000</v>
      </c>
      <c r="H24" s="1">
        <v>2640000</v>
      </c>
    </row>
    <row r="25" spans="1:8" x14ac:dyDescent="0.25">
      <c r="A25" s="41" t="s">
        <v>37</v>
      </c>
      <c r="B25" s="44" t="s">
        <v>38</v>
      </c>
      <c r="C25" s="45">
        <v>1</v>
      </c>
      <c r="D25" s="47">
        <v>1</v>
      </c>
      <c r="E25" s="1">
        <v>1428000</v>
      </c>
      <c r="F25" s="1">
        <v>1428000</v>
      </c>
      <c r="G25" s="1">
        <v>1428000</v>
      </c>
      <c r="H25" s="1">
        <v>1428000</v>
      </c>
    </row>
    <row r="26" spans="1:8" x14ac:dyDescent="0.25">
      <c r="A26" s="41" t="s">
        <v>39</v>
      </c>
      <c r="B26" s="44" t="s">
        <v>40</v>
      </c>
      <c r="C26" s="50">
        <v>1</v>
      </c>
      <c r="D26" s="51">
        <v>1</v>
      </c>
      <c r="E26" s="1">
        <v>1320000</v>
      </c>
      <c r="F26" s="1">
        <v>1320000</v>
      </c>
      <c r="G26" s="1">
        <v>1320000</v>
      </c>
      <c r="H26" s="1">
        <v>1320000</v>
      </c>
    </row>
    <row r="27" spans="1:8" ht="25.5" x14ac:dyDescent="0.25">
      <c r="A27" s="41" t="s">
        <v>41</v>
      </c>
      <c r="B27" s="44" t="s">
        <v>305</v>
      </c>
      <c r="C27" s="54">
        <v>0</v>
      </c>
      <c r="D27" s="55">
        <v>0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25">
      <c r="A28" s="41" t="s">
        <v>42</v>
      </c>
      <c r="B28" s="44" t="s">
        <v>43</v>
      </c>
      <c r="C28" s="45">
        <v>14</v>
      </c>
      <c r="D28" s="47">
        <v>14</v>
      </c>
      <c r="E28" s="1">
        <v>11491000</v>
      </c>
      <c r="F28" s="56">
        <v>13500000</v>
      </c>
      <c r="G28" s="56">
        <v>13635000</v>
      </c>
      <c r="H28" s="56">
        <v>13770000</v>
      </c>
    </row>
    <row r="29" spans="1:8" x14ac:dyDescent="0.25">
      <c r="A29" s="41" t="s">
        <v>44</v>
      </c>
      <c r="B29" s="44" t="s">
        <v>45</v>
      </c>
      <c r="C29" s="45">
        <v>16</v>
      </c>
      <c r="D29" s="47">
        <v>16</v>
      </c>
      <c r="E29" s="1">
        <v>9345000</v>
      </c>
      <c r="F29" s="1">
        <v>11175000</v>
      </c>
      <c r="G29" s="1">
        <v>12979000</v>
      </c>
      <c r="H29" s="1">
        <v>13110000</v>
      </c>
    </row>
    <row r="30" spans="1:8" x14ac:dyDescent="0.25">
      <c r="A30" s="41" t="s">
        <v>46</v>
      </c>
      <c r="B30" s="44" t="s">
        <v>47</v>
      </c>
      <c r="C30" s="45">
        <v>25</v>
      </c>
      <c r="D30" s="47">
        <v>25</v>
      </c>
      <c r="E30" s="1">
        <v>9234000</v>
      </c>
      <c r="F30" s="1">
        <f>11500000-1600000</f>
        <v>9900000</v>
      </c>
      <c r="G30" s="1">
        <f>13837000-339000</f>
        <v>13498000</v>
      </c>
      <c r="H30" s="1">
        <f>14200000-249000</f>
        <v>13951000</v>
      </c>
    </row>
    <row r="31" spans="1:8" x14ac:dyDescent="0.25">
      <c r="A31" s="41" t="s">
        <v>48</v>
      </c>
      <c r="B31" s="44" t="s">
        <v>49</v>
      </c>
      <c r="C31" s="45">
        <v>1</v>
      </c>
      <c r="D31" s="47">
        <v>1</v>
      </c>
      <c r="E31" s="1">
        <v>1032000</v>
      </c>
      <c r="F31" s="1">
        <v>1032000</v>
      </c>
      <c r="G31" s="1">
        <v>1032000</v>
      </c>
      <c r="H31" s="1">
        <v>1032000</v>
      </c>
    </row>
    <row r="32" spans="1:8" x14ac:dyDescent="0.25">
      <c r="A32" s="41" t="s">
        <v>50</v>
      </c>
      <c r="B32" s="44" t="s">
        <v>51</v>
      </c>
      <c r="C32" s="45">
        <v>1</v>
      </c>
      <c r="D32" s="47">
        <v>1</v>
      </c>
      <c r="E32" s="1">
        <v>834000</v>
      </c>
      <c r="F32" s="1">
        <v>846000</v>
      </c>
      <c r="G32" s="1">
        <v>846000</v>
      </c>
      <c r="H32" s="1">
        <v>846000</v>
      </c>
    </row>
    <row r="33" spans="1:8" x14ac:dyDescent="0.25">
      <c r="A33" s="41" t="s">
        <v>52</v>
      </c>
      <c r="B33" s="44" t="s">
        <v>53</v>
      </c>
      <c r="C33" s="45">
        <v>1</v>
      </c>
      <c r="D33" s="47">
        <v>1</v>
      </c>
      <c r="E33" s="57">
        <v>800000</v>
      </c>
      <c r="F33" s="57">
        <v>799800</v>
      </c>
      <c r="G33" s="57">
        <v>800000</v>
      </c>
      <c r="H33" s="57">
        <v>800000</v>
      </c>
    </row>
    <row r="34" spans="1:8" x14ac:dyDescent="0.25">
      <c r="A34" s="41" t="s">
        <v>54</v>
      </c>
      <c r="B34" s="44" t="s">
        <v>55</v>
      </c>
      <c r="C34" s="50">
        <v>6</v>
      </c>
      <c r="D34" s="51">
        <v>6</v>
      </c>
      <c r="E34" s="1">
        <v>4000000</v>
      </c>
      <c r="F34" s="1">
        <v>4420000</v>
      </c>
      <c r="G34" s="1">
        <v>4510000</v>
      </c>
      <c r="H34" s="1">
        <v>4540000</v>
      </c>
    </row>
    <row r="35" spans="1:8" x14ac:dyDescent="0.25">
      <c r="A35" s="41" t="s">
        <v>56</v>
      </c>
      <c r="B35" s="44" t="s">
        <v>57</v>
      </c>
      <c r="C35" s="50">
        <v>23</v>
      </c>
      <c r="D35" s="51">
        <v>23</v>
      </c>
      <c r="E35" s="1">
        <v>14414000</v>
      </c>
      <c r="F35" s="1">
        <v>14683000</v>
      </c>
      <c r="G35" s="1">
        <v>14938500</v>
      </c>
      <c r="H35" s="1">
        <v>15088000</v>
      </c>
    </row>
    <row r="36" spans="1:8" x14ac:dyDescent="0.25">
      <c r="A36" s="41" t="s">
        <v>58</v>
      </c>
      <c r="B36" s="44" t="s">
        <v>59</v>
      </c>
      <c r="C36" s="45">
        <v>36</v>
      </c>
      <c r="D36" s="47">
        <v>36</v>
      </c>
      <c r="E36" s="1">
        <v>17000000</v>
      </c>
      <c r="F36" s="1">
        <v>19602000</v>
      </c>
      <c r="G36" s="1">
        <v>19602000</v>
      </c>
      <c r="H36" s="1">
        <v>19602000</v>
      </c>
    </row>
    <row r="37" spans="1:8" x14ac:dyDescent="0.25">
      <c r="A37" s="41" t="s">
        <v>60</v>
      </c>
      <c r="B37" s="44" t="s">
        <v>61</v>
      </c>
      <c r="C37" s="45">
        <v>78</v>
      </c>
      <c r="D37" s="47">
        <v>78</v>
      </c>
      <c r="E37" s="1">
        <v>29714000</v>
      </c>
      <c r="F37" s="1">
        <f>29714000+7000-6000</f>
        <v>29715000</v>
      </c>
      <c r="G37" s="1">
        <v>29800000</v>
      </c>
      <c r="H37" s="1">
        <v>31500000</v>
      </c>
    </row>
    <row r="38" spans="1:8" x14ac:dyDescent="0.25">
      <c r="A38" s="58" t="s">
        <v>62</v>
      </c>
      <c r="B38" s="59" t="s">
        <v>63</v>
      </c>
      <c r="C38" s="60">
        <v>80</v>
      </c>
      <c r="D38" s="61">
        <v>97</v>
      </c>
      <c r="E38" s="62">
        <v>18894000</v>
      </c>
      <c r="F38" s="62">
        <v>19600000</v>
      </c>
      <c r="G38" s="62">
        <f>19796000-7000</f>
        <v>19789000</v>
      </c>
      <c r="H38" s="62">
        <f>19796000+1000</f>
        <v>19797000</v>
      </c>
    </row>
    <row r="39" spans="1:8" x14ac:dyDescent="0.25">
      <c r="A39" s="41"/>
      <c r="B39" s="44"/>
      <c r="C39" s="433" t="s">
        <v>15</v>
      </c>
      <c r="D39" s="434" t="s">
        <v>16</v>
      </c>
      <c r="E39" s="1"/>
      <c r="F39" s="1"/>
      <c r="G39" s="1"/>
      <c r="H39" s="1"/>
    </row>
    <row r="40" spans="1:8" x14ac:dyDescent="0.25">
      <c r="A40" s="41"/>
      <c r="B40" s="44"/>
      <c r="C40" s="431"/>
      <c r="D40" s="432"/>
      <c r="E40" s="1"/>
      <c r="F40" s="1"/>
      <c r="G40" s="1"/>
      <c r="H40" s="1"/>
    </row>
    <row r="41" spans="1:8" x14ac:dyDescent="0.25">
      <c r="A41" s="41" t="s">
        <v>64</v>
      </c>
      <c r="B41" s="63" t="s">
        <v>65</v>
      </c>
      <c r="C41" s="45">
        <v>27</v>
      </c>
      <c r="D41" s="47">
        <v>10</v>
      </c>
      <c r="E41" s="64">
        <f>4644000-128000-545000</f>
        <v>3971000</v>
      </c>
      <c r="F41" s="56">
        <v>1289300</v>
      </c>
      <c r="G41" s="56">
        <v>1650000</v>
      </c>
      <c r="H41" s="56">
        <v>1666500</v>
      </c>
    </row>
    <row r="42" spans="1:8" x14ac:dyDescent="0.25">
      <c r="A42" s="41" t="s">
        <v>66</v>
      </c>
      <c r="B42" s="44" t="s">
        <v>67</v>
      </c>
      <c r="C42" s="45">
        <v>6</v>
      </c>
      <c r="D42" s="47">
        <v>6</v>
      </c>
      <c r="E42" s="1">
        <v>2820000</v>
      </c>
      <c r="F42" s="1">
        <v>2937600</v>
      </c>
      <c r="G42" s="1">
        <v>2967000</v>
      </c>
      <c r="H42" s="1">
        <v>2997000</v>
      </c>
    </row>
    <row r="43" spans="1:8" x14ac:dyDescent="0.25">
      <c r="A43" s="41" t="s">
        <v>68</v>
      </c>
      <c r="B43" s="44" t="s">
        <v>69</v>
      </c>
      <c r="C43" s="45">
        <v>18</v>
      </c>
      <c r="D43" s="47">
        <v>18</v>
      </c>
      <c r="E43" s="1">
        <v>2750000</v>
      </c>
      <c r="F43" s="1">
        <v>5500000</v>
      </c>
      <c r="G43" s="1">
        <v>5600000</v>
      </c>
      <c r="H43" s="1">
        <v>5650000</v>
      </c>
    </row>
    <row r="44" spans="1:8" x14ac:dyDescent="0.25">
      <c r="A44" s="41" t="s">
        <v>70</v>
      </c>
      <c r="B44" s="44" t="s">
        <v>71</v>
      </c>
      <c r="C44" s="45">
        <v>1</v>
      </c>
      <c r="D44" s="47">
        <v>1</v>
      </c>
      <c r="E44" s="1">
        <v>746000</v>
      </c>
      <c r="F44" s="65">
        <v>756000</v>
      </c>
      <c r="G44" s="65">
        <v>756000</v>
      </c>
      <c r="H44" s="65">
        <v>756000</v>
      </c>
    </row>
    <row r="45" spans="1:8" x14ac:dyDescent="0.25">
      <c r="A45" s="41" t="s">
        <v>72</v>
      </c>
      <c r="B45" s="44" t="s">
        <v>73</v>
      </c>
      <c r="C45" s="50">
        <v>2</v>
      </c>
      <c r="D45" s="51">
        <v>2</v>
      </c>
      <c r="E45" s="1">
        <v>1277000</v>
      </c>
      <c r="F45" s="1">
        <v>1277000</v>
      </c>
      <c r="G45" s="1">
        <v>1300000</v>
      </c>
      <c r="H45" s="1">
        <v>1350000</v>
      </c>
    </row>
    <row r="46" spans="1:8" x14ac:dyDescent="0.25">
      <c r="A46" s="41" t="s">
        <v>74</v>
      </c>
      <c r="B46" s="63" t="s">
        <v>75</v>
      </c>
      <c r="C46" s="50">
        <v>2</v>
      </c>
      <c r="D46" s="66">
        <v>3</v>
      </c>
      <c r="E46" s="1">
        <v>1090000</v>
      </c>
      <c r="F46" s="1">
        <v>1634500</v>
      </c>
      <c r="G46" s="1">
        <v>1650845</v>
      </c>
      <c r="H46" s="1">
        <v>1667353</v>
      </c>
    </row>
    <row r="47" spans="1:8" x14ac:dyDescent="0.25">
      <c r="A47" s="41" t="s">
        <v>76</v>
      </c>
      <c r="B47" s="44" t="s">
        <v>77</v>
      </c>
      <c r="C47" s="50">
        <v>14</v>
      </c>
      <c r="D47" s="51">
        <v>12</v>
      </c>
      <c r="E47" s="1">
        <v>5826000</v>
      </c>
      <c r="F47" s="1">
        <v>5213000</v>
      </c>
      <c r="G47" s="1">
        <v>5265000</v>
      </c>
      <c r="H47" s="1">
        <v>5318000</v>
      </c>
    </row>
    <row r="48" spans="1:8" x14ac:dyDescent="0.25">
      <c r="A48" s="41" t="s">
        <v>78</v>
      </c>
      <c r="B48" s="44" t="s">
        <v>79</v>
      </c>
      <c r="C48" s="45">
        <v>19</v>
      </c>
      <c r="D48" s="67">
        <v>19</v>
      </c>
      <c r="E48" s="57">
        <v>4651000</v>
      </c>
      <c r="F48" s="1">
        <v>4651000</v>
      </c>
      <c r="G48" s="1">
        <v>4698000</v>
      </c>
      <c r="H48" s="1">
        <v>4745000</v>
      </c>
    </row>
    <row r="49" spans="1:8" x14ac:dyDescent="0.25">
      <c r="A49" s="41" t="s">
        <v>80</v>
      </c>
      <c r="B49" s="44" t="s">
        <v>81</v>
      </c>
      <c r="C49" s="54">
        <v>0</v>
      </c>
      <c r="D49" s="50">
        <v>1</v>
      </c>
      <c r="E49" s="49">
        <v>0</v>
      </c>
      <c r="F49" s="68">
        <v>736000</v>
      </c>
      <c r="G49" s="68">
        <v>756000</v>
      </c>
      <c r="H49" s="68">
        <v>756000</v>
      </c>
    </row>
    <row r="50" spans="1:8" x14ac:dyDescent="0.25">
      <c r="A50" s="41" t="s">
        <v>82</v>
      </c>
      <c r="B50" s="44" t="s">
        <v>83</v>
      </c>
      <c r="C50" s="50">
        <v>1</v>
      </c>
      <c r="D50" s="50">
        <v>1</v>
      </c>
      <c r="E50" s="1">
        <v>687000</v>
      </c>
      <c r="F50" s="1">
        <v>677400</v>
      </c>
      <c r="G50" s="1">
        <v>677400</v>
      </c>
      <c r="H50" s="1">
        <v>677400</v>
      </c>
    </row>
    <row r="51" spans="1:8" ht="25.5" x14ac:dyDescent="0.25">
      <c r="A51" s="41" t="s">
        <v>84</v>
      </c>
      <c r="B51" s="44" t="s">
        <v>306</v>
      </c>
      <c r="C51" s="50">
        <v>2</v>
      </c>
      <c r="D51" s="66">
        <v>2</v>
      </c>
      <c r="E51" s="1">
        <v>684000</v>
      </c>
      <c r="F51" s="1">
        <v>824400</v>
      </c>
      <c r="G51" s="1">
        <v>833000</v>
      </c>
      <c r="H51" s="1">
        <v>841000</v>
      </c>
    </row>
    <row r="52" spans="1:8" x14ac:dyDescent="0.25">
      <c r="A52" s="69" t="s">
        <v>85</v>
      </c>
      <c r="B52" s="63" t="s">
        <v>86</v>
      </c>
      <c r="C52" s="50">
        <v>1</v>
      </c>
      <c r="D52" s="50">
        <v>1</v>
      </c>
      <c r="E52" s="57">
        <v>104000</v>
      </c>
      <c r="F52" s="1">
        <v>280000</v>
      </c>
      <c r="G52" s="1">
        <v>290000</v>
      </c>
      <c r="H52" s="1">
        <v>300000</v>
      </c>
    </row>
    <row r="53" spans="1:8" x14ac:dyDescent="0.25">
      <c r="A53" s="41" t="s">
        <v>87</v>
      </c>
      <c r="B53" s="44" t="s">
        <v>88</v>
      </c>
      <c r="C53" s="50">
        <v>1</v>
      </c>
      <c r="D53" s="51">
        <v>1</v>
      </c>
      <c r="E53" s="1">
        <v>545000</v>
      </c>
      <c r="F53" s="1">
        <v>545000</v>
      </c>
      <c r="G53" s="1">
        <v>545000</v>
      </c>
      <c r="H53" s="1">
        <v>545000</v>
      </c>
    </row>
    <row r="54" spans="1:8" ht="25.5" x14ac:dyDescent="0.25">
      <c r="A54" s="41" t="s">
        <v>89</v>
      </c>
      <c r="B54" s="44" t="s">
        <v>307</v>
      </c>
      <c r="C54" s="50">
        <v>2</v>
      </c>
      <c r="D54" s="51">
        <v>2</v>
      </c>
      <c r="E54" s="57">
        <v>535000</v>
      </c>
      <c r="F54" s="1">
        <v>575000</v>
      </c>
      <c r="G54" s="1">
        <v>590000</v>
      </c>
      <c r="H54" s="1">
        <v>600000</v>
      </c>
    </row>
    <row r="55" spans="1:8" x14ac:dyDescent="0.25">
      <c r="A55" s="41" t="s">
        <v>90</v>
      </c>
      <c r="B55" s="44" t="s">
        <v>91</v>
      </c>
      <c r="C55" s="45">
        <v>3</v>
      </c>
      <c r="D55" s="47">
        <v>4</v>
      </c>
      <c r="E55" s="1">
        <v>1661000</v>
      </c>
      <c r="F55" s="70">
        <v>2270000</v>
      </c>
      <c r="G55" s="70">
        <v>2293000</v>
      </c>
      <c r="H55" s="70">
        <v>2316000</v>
      </c>
    </row>
    <row r="56" spans="1:8" x14ac:dyDescent="0.25">
      <c r="A56" s="41" t="s">
        <v>92</v>
      </c>
      <c r="B56" s="44" t="s">
        <v>308</v>
      </c>
      <c r="C56" s="45">
        <v>5</v>
      </c>
      <c r="D56" s="47">
        <v>5</v>
      </c>
      <c r="E56" s="1">
        <v>1592000</v>
      </c>
      <c r="F56" s="56">
        <v>1625000</v>
      </c>
      <c r="G56" s="56">
        <v>1641000</v>
      </c>
      <c r="H56" s="56">
        <v>1657000</v>
      </c>
    </row>
    <row r="57" spans="1:8" x14ac:dyDescent="0.25">
      <c r="A57" s="41" t="s">
        <v>93</v>
      </c>
      <c r="B57" s="44" t="s">
        <v>309</v>
      </c>
      <c r="C57" s="50">
        <v>1</v>
      </c>
      <c r="D57" s="51">
        <v>1</v>
      </c>
      <c r="E57" s="57">
        <v>460000</v>
      </c>
      <c r="F57" s="57">
        <v>460000</v>
      </c>
      <c r="G57" s="57">
        <v>460000</v>
      </c>
      <c r="H57" s="57">
        <v>460000</v>
      </c>
    </row>
    <row r="58" spans="1:8" x14ac:dyDescent="0.25">
      <c r="A58" s="71" t="s">
        <v>94</v>
      </c>
      <c r="B58" s="72" t="s">
        <v>95</v>
      </c>
      <c r="C58" s="67">
        <v>17</v>
      </c>
      <c r="D58" s="73">
        <v>17</v>
      </c>
      <c r="E58" s="56">
        <v>4595000</v>
      </c>
      <c r="F58" s="56">
        <v>5290000</v>
      </c>
      <c r="G58" s="56">
        <v>5325000</v>
      </c>
      <c r="H58" s="56">
        <v>5350000</v>
      </c>
    </row>
    <row r="59" spans="1:8" x14ac:dyDescent="0.25">
      <c r="A59" s="41" t="s">
        <v>96</v>
      </c>
      <c r="B59" s="44" t="s">
        <v>97</v>
      </c>
      <c r="C59" s="45">
        <v>31</v>
      </c>
      <c r="D59" s="47">
        <v>31</v>
      </c>
      <c r="E59" s="1">
        <v>12329000</v>
      </c>
      <c r="F59" s="1">
        <v>13100000</v>
      </c>
      <c r="G59" s="1">
        <v>13230000</v>
      </c>
      <c r="H59" s="1">
        <v>13362000</v>
      </c>
    </row>
    <row r="60" spans="1:8" x14ac:dyDescent="0.25">
      <c r="A60" s="41" t="s">
        <v>98</v>
      </c>
      <c r="B60" s="44" t="s">
        <v>99</v>
      </c>
      <c r="C60" s="45">
        <v>22</v>
      </c>
      <c r="D60" s="47">
        <v>22</v>
      </c>
      <c r="E60" s="1">
        <v>5441000</v>
      </c>
      <c r="F60" s="1">
        <v>5441000</v>
      </c>
      <c r="G60" s="1">
        <v>5495000</v>
      </c>
      <c r="H60" s="1">
        <v>5550000</v>
      </c>
    </row>
    <row r="61" spans="1:8" x14ac:dyDescent="0.25">
      <c r="A61" s="41" t="s">
        <v>100</v>
      </c>
      <c r="B61" s="44" t="s">
        <v>101</v>
      </c>
      <c r="C61" s="45">
        <v>1</v>
      </c>
      <c r="D61" s="47">
        <v>1</v>
      </c>
      <c r="E61" s="1">
        <v>545000</v>
      </c>
      <c r="F61" s="1">
        <v>545000</v>
      </c>
      <c r="G61" s="1">
        <v>545000</v>
      </c>
      <c r="H61" s="1">
        <v>545000</v>
      </c>
    </row>
    <row r="62" spans="1:8" x14ac:dyDescent="0.25">
      <c r="A62" s="41" t="s">
        <v>102</v>
      </c>
      <c r="B62" s="44" t="s">
        <v>103</v>
      </c>
      <c r="C62" s="45">
        <v>17</v>
      </c>
      <c r="D62" s="47">
        <v>17</v>
      </c>
      <c r="E62" s="1">
        <v>5034000</v>
      </c>
      <c r="F62" s="1">
        <v>6100000</v>
      </c>
      <c r="G62" s="1">
        <v>6245000</v>
      </c>
      <c r="H62" s="1">
        <v>6330000</v>
      </c>
    </row>
    <row r="63" spans="1:8" x14ac:dyDescent="0.25">
      <c r="A63" s="41" t="s">
        <v>104</v>
      </c>
      <c r="B63" s="44" t="s">
        <v>105</v>
      </c>
      <c r="C63" s="74">
        <v>1</v>
      </c>
      <c r="D63" s="51">
        <v>1</v>
      </c>
      <c r="E63" s="53">
        <v>319000</v>
      </c>
      <c r="F63" s="1">
        <v>477000</v>
      </c>
      <c r="G63" s="1">
        <v>482000</v>
      </c>
      <c r="H63" s="1">
        <v>487000</v>
      </c>
    </row>
    <row r="64" spans="1:8" x14ac:dyDescent="0.25">
      <c r="A64" s="41" t="s">
        <v>106</v>
      </c>
      <c r="B64" s="44" t="s">
        <v>107</v>
      </c>
      <c r="C64" s="45">
        <v>2</v>
      </c>
      <c r="D64" s="47">
        <v>2</v>
      </c>
      <c r="E64" s="1">
        <v>1063000</v>
      </c>
      <c r="F64" s="1">
        <v>1089000</v>
      </c>
      <c r="G64" s="1">
        <v>1126000</v>
      </c>
      <c r="H64" s="1">
        <v>1162200</v>
      </c>
    </row>
    <row r="65" spans="1:8" x14ac:dyDescent="0.25">
      <c r="A65" s="41" t="s">
        <v>108</v>
      </c>
      <c r="B65" s="75" t="s">
        <v>109</v>
      </c>
      <c r="C65" s="45">
        <v>6</v>
      </c>
      <c r="D65" s="73">
        <v>6</v>
      </c>
      <c r="E65" s="1">
        <v>2258000</v>
      </c>
      <c r="F65" s="70">
        <v>1949000</v>
      </c>
      <c r="G65" s="56">
        <v>1968000</v>
      </c>
      <c r="H65" s="56">
        <v>1988000</v>
      </c>
    </row>
    <row r="66" spans="1:8" x14ac:dyDescent="0.25">
      <c r="A66" s="41" t="s">
        <v>110</v>
      </c>
      <c r="B66" s="44" t="s">
        <v>111</v>
      </c>
      <c r="C66" s="45">
        <v>4</v>
      </c>
      <c r="D66" s="47">
        <v>5</v>
      </c>
      <c r="E66" s="1">
        <v>422000</v>
      </c>
      <c r="F66" s="65">
        <f>464000+168600</f>
        <v>632600</v>
      </c>
      <c r="G66" s="1">
        <v>639000</v>
      </c>
      <c r="H66" s="1">
        <v>645000</v>
      </c>
    </row>
    <row r="67" spans="1:8" x14ac:dyDescent="0.25">
      <c r="A67" s="41" t="s">
        <v>112</v>
      </c>
      <c r="B67" s="44" t="s">
        <v>113</v>
      </c>
      <c r="C67" s="45">
        <v>3</v>
      </c>
      <c r="D67" s="47">
        <v>3</v>
      </c>
      <c r="E67" s="1">
        <v>1830000</v>
      </c>
      <c r="F67" s="1">
        <v>1856700</v>
      </c>
      <c r="G67" s="1">
        <v>1915200</v>
      </c>
      <c r="H67" s="1">
        <v>1915200</v>
      </c>
    </row>
    <row r="68" spans="1:8" x14ac:dyDescent="0.25">
      <c r="A68" s="41" t="s">
        <v>114</v>
      </c>
      <c r="B68" s="75" t="s">
        <v>115</v>
      </c>
      <c r="C68" s="67">
        <v>8</v>
      </c>
      <c r="D68" s="73">
        <v>10</v>
      </c>
      <c r="E68" s="1">
        <v>4252000</v>
      </c>
      <c r="F68" s="65">
        <v>4730000</v>
      </c>
      <c r="G68" s="1">
        <v>4777000</v>
      </c>
      <c r="H68" s="1">
        <v>4825000</v>
      </c>
    </row>
    <row r="69" spans="1:8" x14ac:dyDescent="0.25">
      <c r="A69" s="41" t="s">
        <v>116</v>
      </c>
      <c r="B69" s="44" t="s">
        <v>117</v>
      </c>
      <c r="C69" s="45">
        <v>15</v>
      </c>
      <c r="D69" s="73">
        <v>18</v>
      </c>
      <c r="E69" s="1">
        <v>6355000</v>
      </c>
      <c r="F69" s="65">
        <f>6420000+684900</f>
        <v>7104900</v>
      </c>
      <c r="G69" s="1">
        <v>7267000</v>
      </c>
      <c r="H69" s="1">
        <v>7340000</v>
      </c>
    </row>
    <row r="70" spans="1:8" x14ac:dyDescent="0.25">
      <c r="A70" s="41" t="s">
        <v>118</v>
      </c>
      <c r="B70" s="44" t="s">
        <v>119</v>
      </c>
      <c r="C70" s="45">
        <v>56</v>
      </c>
      <c r="D70" s="47">
        <v>61</v>
      </c>
      <c r="E70" s="1">
        <v>16595000</v>
      </c>
      <c r="F70" s="65">
        <f>16595000+492000-200</f>
        <v>17086800</v>
      </c>
      <c r="G70" s="1">
        <f>17258000-446</f>
        <v>17257554</v>
      </c>
      <c r="H70" s="1">
        <f>17431000-656</f>
        <v>17430344</v>
      </c>
    </row>
    <row r="71" spans="1:8" x14ac:dyDescent="0.25">
      <c r="A71" s="41" t="s">
        <v>120</v>
      </c>
      <c r="B71" s="44" t="s">
        <v>121</v>
      </c>
      <c r="C71" s="50">
        <v>1</v>
      </c>
      <c r="D71" s="51">
        <v>1</v>
      </c>
      <c r="E71" s="53">
        <v>334000</v>
      </c>
      <c r="F71" s="1">
        <v>334000</v>
      </c>
      <c r="G71" s="1">
        <v>334000</v>
      </c>
      <c r="H71" s="1">
        <v>334000</v>
      </c>
    </row>
    <row r="72" spans="1:8" x14ac:dyDescent="0.25">
      <c r="A72" s="41" t="s">
        <v>122</v>
      </c>
      <c r="B72" s="44" t="s">
        <v>123</v>
      </c>
      <c r="C72" s="50">
        <v>6</v>
      </c>
      <c r="D72" s="51">
        <v>6</v>
      </c>
      <c r="E72" s="1">
        <v>1567000</v>
      </c>
      <c r="F72" s="1">
        <v>1567000</v>
      </c>
      <c r="G72" s="1">
        <v>1567000</v>
      </c>
      <c r="H72" s="1">
        <v>1567000</v>
      </c>
    </row>
    <row r="73" spans="1:8" x14ac:dyDescent="0.25">
      <c r="A73" s="76" t="s">
        <v>124</v>
      </c>
      <c r="B73" s="59" t="s">
        <v>125</v>
      </c>
      <c r="C73" s="60">
        <v>3</v>
      </c>
      <c r="D73" s="61">
        <v>3</v>
      </c>
      <c r="E73" s="62">
        <v>771000</v>
      </c>
      <c r="F73" s="62">
        <v>865000</v>
      </c>
      <c r="G73" s="62">
        <v>865000</v>
      </c>
      <c r="H73" s="62">
        <v>865000</v>
      </c>
    </row>
    <row r="74" spans="1:8" x14ac:dyDescent="0.25">
      <c r="A74" s="41"/>
      <c r="B74" s="44"/>
      <c r="C74" s="433" t="s">
        <v>15</v>
      </c>
      <c r="D74" s="434" t="s">
        <v>16</v>
      </c>
      <c r="E74" s="1"/>
      <c r="F74" s="1"/>
      <c r="G74" s="1"/>
      <c r="H74" s="1"/>
    </row>
    <row r="75" spans="1:8" x14ac:dyDescent="0.25">
      <c r="A75" s="41"/>
      <c r="B75" s="44"/>
      <c r="C75" s="431"/>
      <c r="D75" s="432"/>
      <c r="E75" s="1"/>
      <c r="F75" s="1"/>
      <c r="G75" s="1"/>
      <c r="H75" s="1"/>
    </row>
    <row r="76" spans="1:8" x14ac:dyDescent="0.25">
      <c r="A76" s="41" t="s">
        <v>126</v>
      </c>
      <c r="B76" s="44" t="s">
        <v>127</v>
      </c>
      <c r="C76" s="50">
        <v>59</v>
      </c>
      <c r="D76" s="51">
        <v>59</v>
      </c>
      <c r="E76" s="1">
        <v>9131000</v>
      </c>
      <c r="F76" s="1">
        <v>9817000</v>
      </c>
      <c r="G76" s="1">
        <v>9915000</v>
      </c>
      <c r="H76" s="1">
        <v>10014000</v>
      </c>
    </row>
    <row r="77" spans="1:8" x14ac:dyDescent="0.25">
      <c r="A77" s="41" t="s">
        <v>128</v>
      </c>
      <c r="B77" s="44" t="s">
        <v>129</v>
      </c>
      <c r="C77" s="45">
        <v>2</v>
      </c>
      <c r="D77" s="47">
        <v>2</v>
      </c>
      <c r="E77" s="1">
        <v>575000</v>
      </c>
      <c r="F77" s="1">
        <v>580000</v>
      </c>
      <c r="G77" s="1">
        <v>580000</v>
      </c>
      <c r="H77" s="1">
        <v>580000</v>
      </c>
    </row>
    <row r="78" spans="1:8" ht="25.5" x14ac:dyDescent="0.25">
      <c r="A78" s="41" t="s">
        <v>130</v>
      </c>
      <c r="B78" s="44" t="s">
        <v>310</v>
      </c>
      <c r="C78" s="50">
        <v>3</v>
      </c>
      <c r="D78" s="51">
        <v>3</v>
      </c>
      <c r="E78" s="1">
        <v>800000</v>
      </c>
      <c r="F78" s="53">
        <v>860000</v>
      </c>
      <c r="G78" s="53">
        <v>870000</v>
      </c>
      <c r="H78" s="53">
        <v>880000</v>
      </c>
    </row>
    <row r="79" spans="1:8" x14ac:dyDescent="0.25">
      <c r="A79" s="41" t="s">
        <v>131</v>
      </c>
      <c r="B79" s="44" t="s">
        <v>132</v>
      </c>
      <c r="C79" s="45">
        <v>12</v>
      </c>
      <c r="D79" s="73">
        <v>11</v>
      </c>
      <c r="E79" s="1">
        <v>2626000</v>
      </c>
      <c r="F79" s="65">
        <v>2515000</v>
      </c>
      <c r="G79" s="1">
        <v>2540000</v>
      </c>
      <c r="H79" s="1">
        <v>2566000</v>
      </c>
    </row>
    <row r="80" spans="1:8" x14ac:dyDescent="0.25">
      <c r="A80" s="41" t="s">
        <v>133</v>
      </c>
      <c r="B80" s="44" t="s">
        <v>134</v>
      </c>
      <c r="C80" s="45">
        <v>5</v>
      </c>
      <c r="D80" s="47">
        <v>5</v>
      </c>
      <c r="E80" s="1">
        <v>856000</v>
      </c>
      <c r="F80" s="1">
        <v>856000</v>
      </c>
      <c r="G80" s="1">
        <v>865000</v>
      </c>
      <c r="H80" s="1">
        <v>874000</v>
      </c>
    </row>
    <row r="81" spans="1:8" x14ac:dyDescent="0.25">
      <c r="A81" s="77" t="s">
        <v>135</v>
      </c>
      <c r="B81" s="44" t="s">
        <v>136</v>
      </c>
      <c r="C81" s="45">
        <v>1</v>
      </c>
      <c r="D81" s="47">
        <v>1</v>
      </c>
      <c r="E81" s="1">
        <v>195000</v>
      </c>
      <c r="F81" s="1">
        <v>200000</v>
      </c>
      <c r="G81" s="1">
        <v>205000</v>
      </c>
      <c r="H81" s="1">
        <v>210000</v>
      </c>
    </row>
    <row r="82" spans="1:8" x14ac:dyDescent="0.25">
      <c r="A82" s="77" t="s">
        <v>137</v>
      </c>
      <c r="B82" s="44" t="s">
        <v>138</v>
      </c>
      <c r="C82" s="45">
        <v>1</v>
      </c>
      <c r="D82" s="45">
        <v>1</v>
      </c>
      <c r="E82" s="1">
        <v>136000</v>
      </c>
      <c r="F82" s="1">
        <v>101000</v>
      </c>
      <c r="G82" s="1">
        <v>137500</v>
      </c>
      <c r="H82" s="1">
        <v>139000</v>
      </c>
    </row>
    <row r="83" spans="1:8" x14ac:dyDescent="0.25">
      <c r="A83" s="77" t="s">
        <v>139</v>
      </c>
      <c r="B83" s="44" t="s">
        <v>140</v>
      </c>
      <c r="C83" s="45">
        <v>1</v>
      </c>
      <c r="D83" s="47">
        <v>1</v>
      </c>
      <c r="E83" s="1">
        <v>66000</v>
      </c>
      <c r="F83" s="1">
        <v>136000</v>
      </c>
      <c r="G83" s="1">
        <v>140000</v>
      </c>
      <c r="H83" s="1">
        <v>145000</v>
      </c>
    </row>
    <row r="84" spans="1:8" x14ac:dyDescent="0.25">
      <c r="A84" s="77" t="s">
        <v>141</v>
      </c>
      <c r="B84" s="44" t="s">
        <v>142</v>
      </c>
      <c r="C84" s="78">
        <v>30</v>
      </c>
      <c r="D84" s="79">
        <v>30</v>
      </c>
      <c r="E84" s="1">
        <v>4110000</v>
      </c>
      <c r="F84" s="1">
        <v>4160000</v>
      </c>
      <c r="G84" s="1">
        <v>4250000</v>
      </c>
      <c r="H84" s="1">
        <v>4400000</v>
      </c>
    </row>
    <row r="85" spans="1:8" x14ac:dyDescent="0.25">
      <c r="A85" s="80"/>
      <c r="B85" s="81" t="s">
        <v>143</v>
      </c>
      <c r="C85" s="82">
        <f>SUM(C15:C84)</f>
        <v>729</v>
      </c>
      <c r="D85" s="83">
        <f>SUM(D15:D84)</f>
        <v>734</v>
      </c>
      <c r="E85" s="1"/>
      <c r="F85" s="1"/>
      <c r="G85" s="1"/>
      <c r="H85" s="1"/>
    </row>
    <row r="86" spans="1:8" x14ac:dyDescent="0.25">
      <c r="A86" s="41" t="s">
        <v>144</v>
      </c>
      <c r="B86" s="84" t="s">
        <v>145</v>
      </c>
      <c r="C86" s="85"/>
      <c r="D86" s="86"/>
      <c r="E86" s="1">
        <v>900000</v>
      </c>
      <c r="F86" s="1">
        <v>4000000</v>
      </c>
      <c r="G86" s="1">
        <v>4000000</v>
      </c>
      <c r="H86" s="1">
        <v>4000000</v>
      </c>
    </row>
    <row r="87" spans="1:8" x14ac:dyDescent="0.25">
      <c r="A87" s="41" t="s">
        <v>146</v>
      </c>
      <c r="B87" s="84" t="s">
        <v>147</v>
      </c>
      <c r="C87" s="85"/>
      <c r="D87" s="87"/>
      <c r="E87" s="1">
        <v>35500000</v>
      </c>
      <c r="F87" s="1">
        <f>36450000+2050000-1000000</f>
        <v>37500000</v>
      </c>
      <c r="G87" s="1">
        <f>36450000+2050000-1000000</f>
        <v>37500000</v>
      </c>
      <c r="H87" s="1">
        <f>36450000+2050000-1000000</f>
        <v>37500000</v>
      </c>
    </row>
    <row r="88" spans="1:8" x14ac:dyDescent="0.25">
      <c r="A88" s="41" t="s">
        <v>148</v>
      </c>
      <c r="B88" s="84" t="s">
        <v>149</v>
      </c>
      <c r="C88" s="85"/>
      <c r="D88" s="87"/>
      <c r="E88" s="1">
        <v>1785000</v>
      </c>
      <c r="F88" s="1">
        <v>1875000</v>
      </c>
      <c r="G88" s="1">
        <v>1875000</v>
      </c>
      <c r="H88" s="1">
        <v>1875000</v>
      </c>
    </row>
    <row r="89" spans="1:8" x14ac:dyDescent="0.25">
      <c r="A89" s="41" t="s">
        <v>150</v>
      </c>
      <c r="B89" s="84" t="s">
        <v>151</v>
      </c>
      <c r="C89" s="85"/>
      <c r="D89" s="87"/>
      <c r="E89" s="1">
        <v>13200000</v>
      </c>
      <c r="F89" s="1">
        <v>13300000</v>
      </c>
      <c r="G89" s="1">
        <v>13400000</v>
      </c>
      <c r="H89" s="1">
        <v>13400000</v>
      </c>
    </row>
    <row r="90" spans="1:8" x14ac:dyDescent="0.25">
      <c r="A90" s="41" t="s">
        <v>152</v>
      </c>
      <c r="B90" s="84" t="s">
        <v>153</v>
      </c>
      <c r="C90" s="85"/>
      <c r="D90" s="87"/>
      <c r="E90" s="1">
        <v>23000000</v>
      </c>
      <c r="F90" s="1">
        <v>23000000</v>
      </c>
      <c r="G90" s="1">
        <v>23000000</v>
      </c>
      <c r="H90" s="1">
        <v>23000000</v>
      </c>
    </row>
    <row r="91" spans="1:8" x14ac:dyDescent="0.25">
      <c r="A91" s="41" t="s">
        <v>154</v>
      </c>
      <c r="B91" s="84" t="s">
        <v>155</v>
      </c>
      <c r="C91" s="85"/>
      <c r="D91" s="87"/>
      <c r="E91" s="1">
        <v>58000</v>
      </c>
      <c r="F91" s="88">
        <v>0</v>
      </c>
      <c r="G91" s="88">
        <v>0</v>
      </c>
      <c r="H91" s="88">
        <v>0</v>
      </c>
    </row>
    <row r="92" spans="1:8" x14ac:dyDescent="0.25">
      <c r="A92" s="2">
        <v>21111</v>
      </c>
      <c r="B92" s="3" t="s">
        <v>156</v>
      </c>
      <c r="C92" s="89"/>
      <c r="D92" s="90"/>
      <c r="E92" s="6">
        <f>SUM(E93:E96)</f>
        <v>51054000</v>
      </c>
      <c r="F92" s="6">
        <f>SUM(F93:F96)</f>
        <v>51255000</v>
      </c>
      <c r="G92" s="6">
        <f>SUM(G93:G96)</f>
        <v>51255001</v>
      </c>
      <c r="H92" s="6">
        <f>SUM(H93:H96)</f>
        <v>51255002</v>
      </c>
    </row>
    <row r="93" spans="1:8" x14ac:dyDescent="0.25">
      <c r="A93" s="41" t="s">
        <v>17</v>
      </c>
      <c r="B93" s="84" t="s">
        <v>157</v>
      </c>
      <c r="C93" s="85"/>
      <c r="D93" s="87"/>
      <c r="E93" s="1">
        <v>504000</v>
      </c>
      <c r="F93" s="1">
        <v>0</v>
      </c>
      <c r="G93" s="1">
        <v>0</v>
      </c>
      <c r="H93" s="1">
        <v>0</v>
      </c>
    </row>
    <row r="94" spans="1:8" x14ac:dyDescent="0.25">
      <c r="A94" s="41" t="s">
        <v>144</v>
      </c>
      <c r="B94" s="84" t="s">
        <v>158</v>
      </c>
      <c r="C94" s="85"/>
      <c r="D94" s="87"/>
      <c r="E94" s="1">
        <v>44500000</v>
      </c>
      <c r="F94" s="1">
        <v>45000000</v>
      </c>
      <c r="G94" s="1">
        <v>45000000</v>
      </c>
      <c r="H94" s="1">
        <v>45000000</v>
      </c>
    </row>
    <row r="95" spans="1:8" x14ac:dyDescent="0.25">
      <c r="A95" s="41" t="s">
        <v>159</v>
      </c>
      <c r="B95" s="84" t="s">
        <v>160</v>
      </c>
      <c r="C95" s="85"/>
      <c r="D95" s="87"/>
      <c r="E95" s="1">
        <v>6000000</v>
      </c>
      <c r="F95" s="1">
        <v>6200000</v>
      </c>
      <c r="G95" s="1">
        <v>6200000</v>
      </c>
      <c r="H95" s="1">
        <v>6200000</v>
      </c>
    </row>
    <row r="96" spans="1:8" x14ac:dyDescent="0.25">
      <c r="A96" s="41" t="s">
        <v>161</v>
      </c>
      <c r="B96" s="84" t="s">
        <v>162</v>
      </c>
      <c r="C96" s="85"/>
      <c r="D96" s="87"/>
      <c r="E96" s="1">
        <v>50000</v>
      </c>
      <c r="F96" s="1">
        <v>55000</v>
      </c>
      <c r="G96" s="1">
        <v>55001</v>
      </c>
      <c r="H96" s="1">
        <v>55002</v>
      </c>
    </row>
    <row r="97" spans="1:8" x14ac:dyDescent="0.25">
      <c r="A97" s="2">
        <v>21210</v>
      </c>
      <c r="B97" s="3" t="s">
        <v>163</v>
      </c>
      <c r="C97" s="89"/>
      <c r="D97" s="90"/>
      <c r="E97" s="6">
        <f>E98</f>
        <v>3000000</v>
      </c>
      <c r="F97" s="6">
        <f>F98</f>
        <v>3500000</v>
      </c>
      <c r="G97" s="6">
        <f>G98</f>
        <v>3500000</v>
      </c>
      <c r="H97" s="6">
        <f>H98</f>
        <v>3500000</v>
      </c>
    </row>
    <row r="98" spans="1:8" x14ac:dyDescent="0.25">
      <c r="A98" s="41" t="s">
        <v>17</v>
      </c>
      <c r="B98" s="418" t="s">
        <v>164</v>
      </c>
      <c r="C98" s="418"/>
      <c r="D98" s="418"/>
      <c r="E98" s="1">
        <v>3000000</v>
      </c>
      <c r="F98" s="1">
        <v>3500000</v>
      </c>
      <c r="G98" s="1">
        <v>3500000</v>
      </c>
      <c r="H98" s="1">
        <v>3500000</v>
      </c>
    </row>
    <row r="99" spans="1:8" x14ac:dyDescent="0.25">
      <c r="A99" s="91">
        <v>22</v>
      </c>
      <c r="B99" s="92" t="s">
        <v>165</v>
      </c>
      <c r="C99" s="93"/>
      <c r="D99" s="94"/>
      <c r="E99" s="95">
        <f>E100+E105+E108+E111+E114+E118+E124+E126+E128+E133+E140+E146</f>
        <v>130862000</v>
      </c>
      <c r="F99" s="95">
        <f>F100+F105+F108+F111+F114+F118+F124+F126+F128+F133+F140+F146</f>
        <v>124760000</v>
      </c>
      <c r="G99" s="95">
        <f>G100+G105+G108+G111+G114+G118+G124+G126+G128+G133+G140+G146</f>
        <v>100635000</v>
      </c>
      <c r="H99" s="95">
        <f>H100+H105+H108+H111+H114+H118+H124+H126+H128+H133+H140+H146</f>
        <v>95735001</v>
      </c>
    </row>
    <row r="100" spans="1:8" x14ac:dyDescent="0.25">
      <c r="A100" s="2">
        <v>22010</v>
      </c>
      <c r="B100" s="3" t="s">
        <v>166</v>
      </c>
      <c r="C100" s="89"/>
      <c r="D100" s="90"/>
      <c r="E100" s="6">
        <f>SUM(E101:E104)</f>
        <v>20650000</v>
      </c>
      <c r="F100" s="6">
        <f>SUM(F101:F104)</f>
        <v>20150000</v>
      </c>
      <c r="G100" s="6">
        <f>SUM(G101:G104)</f>
        <v>20150000</v>
      </c>
      <c r="H100" s="6">
        <f>SUM(H101:H104)</f>
        <v>20150000</v>
      </c>
    </row>
    <row r="101" spans="1:8" x14ac:dyDescent="0.25">
      <c r="A101" s="41" t="s">
        <v>17</v>
      </c>
      <c r="B101" s="84" t="s">
        <v>167</v>
      </c>
      <c r="C101" s="85"/>
      <c r="D101" s="87"/>
      <c r="E101" s="1">
        <v>14000000</v>
      </c>
      <c r="F101" s="1">
        <v>13500000</v>
      </c>
      <c r="G101" s="1">
        <v>13500000</v>
      </c>
      <c r="H101" s="1">
        <v>13500000</v>
      </c>
    </row>
    <row r="102" spans="1:8" x14ac:dyDescent="0.25">
      <c r="A102" s="41" t="s">
        <v>144</v>
      </c>
      <c r="B102" s="84" t="s">
        <v>168</v>
      </c>
      <c r="C102" s="85"/>
      <c r="D102" s="87"/>
      <c r="E102" s="1">
        <v>5500000</v>
      </c>
      <c r="F102" s="1">
        <v>5500000</v>
      </c>
      <c r="G102" s="1">
        <v>5500000</v>
      </c>
      <c r="H102" s="1">
        <v>5500000</v>
      </c>
    </row>
    <row r="103" spans="1:8" x14ac:dyDescent="0.25">
      <c r="A103" s="41" t="s">
        <v>169</v>
      </c>
      <c r="B103" s="84" t="s">
        <v>170</v>
      </c>
      <c r="C103" s="85"/>
      <c r="D103" s="87"/>
      <c r="E103" s="1">
        <v>600000</v>
      </c>
      <c r="F103" s="1">
        <v>600000</v>
      </c>
      <c r="G103" s="1">
        <v>600000</v>
      </c>
      <c r="H103" s="1">
        <v>600000</v>
      </c>
    </row>
    <row r="104" spans="1:8" x14ac:dyDescent="0.25">
      <c r="A104" s="41" t="s">
        <v>146</v>
      </c>
      <c r="B104" s="84" t="s">
        <v>171</v>
      </c>
      <c r="C104" s="85"/>
      <c r="D104" s="87"/>
      <c r="E104" s="1">
        <v>550000</v>
      </c>
      <c r="F104" s="1">
        <v>550000</v>
      </c>
      <c r="G104" s="1">
        <v>550000</v>
      </c>
      <c r="H104" s="1">
        <v>550000</v>
      </c>
    </row>
    <row r="105" spans="1:8" x14ac:dyDescent="0.25">
      <c r="A105" s="2">
        <v>22020</v>
      </c>
      <c r="B105" s="3" t="s">
        <v>172</v>
      </c>
      <c r="C105" s="89"/>
      <c r="D105" s="90"/>
      <c r="E105" s="6">
        <f>SUM(E106:E107)</f>
        <v>300000</v>
      </c>
      <c r="F105" s="6">
        <f>SUM(F106:F107)</f>
        <v>350000</v>
      </c>
      <c r="G105" s="6">
        <f>SUM(G106:G107)</f>
        <v>300000</v>
      </c>
      <c r="H105" s="6">
        <f>SUM(H106:H107)</f>
        <v>300000</v>
      </c>
    </row>
    <row r="106" spans="1:8" x14ac:dyDescent="0.25">
      <c r="A106" s="41" t="s">
        <v>17</v>
      </c>
      <c r="B106" s="84" t="s">
        <v>173</v>
      </c>
      <c r="C106" s="85"/>
      <c r="D106" s="87"/>
      <c r="E106" s="1">
        <v>225000</v>
      </c>
      <c r="F106" s="1">
        <v>275000</v>
      </c>
      <c r="G106" s="1">
        <v>225000</v>
      </c>
      <c r="H106" s="1">
        <v>225000</v>
      </c>
    </row>
    <row r="107" spans="1:8" x14ac:dyDescent="0.25">
      <c r="A107" s="41" t="s">
        <v>150</v>
      </c>
      <c r="B107" s="84" t="s">
        <v>174</v>
      </c>
      <c r="C107" s="85"/>
      <c r="D107" s="87"/>
      <c r="E107" s="1">
        <v>75000</v>
      </c>
      <c r="F107" s="1">
        <v>75000</v>
      </c>
      <c r="G107" s="1">
        <v>75000</v>
      </c>
      <c r="H107" s="1">
        <v>75000</v>
      </c>
    </row>
    <row r="108" spans="1:8" x14ac:dyDescent="0.25">
      <c r="A108" s="2">
        <v>22030</v>
      </c>
      <c r="B108" s="3" t="s">
        <v>175</v>
      </c>
      <c r="C108" s="89"/>
      <c r="D108" s="90"/>
      <c r="E108" s="6">
        <f>E109+E110</f>
        <v>18849000</v>
      </c>
      <c r="F108" s="6">
        <f>F109+F110</f>
        <v>15700000</v>
      </c>
      <c r="G108" s="6">
        <f>G109+G110</f>
        <v>8400000</v>
      </c>
      <c r="H108" s="6">
        <f>H109+H110</f>
        <v>3500000</v>
      </c>
    </row>
    <row r="109" spans="1:8" x14ac:dyDescent="0.25">
      <c r="A109" s="96" t="s">
        <v>17</v>
      </c>
      <c r="B109" s="97" t="s">
        <v>176</v>
      </c>
      <c r="C109" s="98"/>
      <c r="D109" s="99"/>
      <c r="E109" s="68">
        <v>18297000</v>
      </c>
      <c r="F109" s="100">
        <v>15700000</v>
      </c>
      <c r="G109" s="68">
        <v>8400000</v>
      </c>
      <c r="H109" s="68">
        <v>3500000</v>
      </c>
    </row>
    <row r="110" spans="1:8" x14ac:dyDescent="0.25">
      <c r="A110" s="96" t="s">
        <v>177</v>
      </c>
      <c r="B110" s="97" t="s">
        <v>178</v>
      </c>
      <c r="C110" s="98"/>
      <c r="D110" s="99"/>
      <c r="E110" s="68">
        <v>552000</v>
      </c>
      <c r="F110" s="68">
        <v>0</v>
      </c>
      <c r="G110" s="68">
        <v>0</v>
      </c>
      <c r="H110" s="68">
        <v>0</v>
      </c>
    </row>
    <row r="111" spans="1:8" x14ac:dyDescent="0.25">
      <c r="A111" s="2">
        <v>22040</v>
      </c>
      <c r="B111" s="3" t="s">
        <v>179</v>
      </c>
      <c r="C111" s="89"/>
      <c r="D111" s="90"/>
      <c r="E111" s="6">
        <f>SUM(E112:E113)</f>
        <v>7000000</v>
      </c>
      <c r="F111" s="101">
        <f>SUM(F112:F113)</f>
        <v>6500000</v>
      </c>
      <c r="G111" s="101">
        <f>SUM(G112:G113)</f>
        <v>4000000</v>
      </c>
      <c r="H111" s="101">
        <f>SUM(H112:H113)</f>
        <v>4000000</v>
      </c>
    </row>
    <row r="112" spans="1:8" x14ac:dyDescent="0.25">
      <c r="A112" s="41" t="s">
        <v>17</v>
      </c>
      <c r="B112" s="84" t="s">
        <v>180</v>
      </c>
      <c r="C112" s="85"/>
      <c r="D112" s="87"/>
      <c r="E112" s="1">
        <v>5500000</v>
      </c>
      <c r="F112" s="68">
        <v>4500000</v>
      </c>
      <c r="G112" s="68">
        <v>2000000</v>
      </c>
      <c r="H112" s="68">
        <v>2000000</v>
      </c>
    </row>
    <row r="113" spans="1:8" x14ac:dyDescent="0.25">
      <c r="A113" s="41" t="s">
        <v>144</v>
      </c>
      <c r="B113" s="84" t="s">
        <v>181</v>
      </c>
      <c r="C113" s="85"/>
      <c r="D113" s="87"/>
      <c r="E113" s="1">
        <v>1500000</v>
      </c>
      <c r="F113" s="1">
        <v>2000000</v>
      </c>
      <c r="G113" s="1">
        <v>2000000</v>
      </c>
      <c r="H113" s="1">
        <v>2000000</v>
      </c>
    </row>
    <row r="114" spans="1:8" x14ac:dyDescent="0.25">
      <c r="A114" s="2">
        <v>22050</v>
      </c>
      <c r="B114" s="3" t="s">
        <v>182</v>
      </c>
      <c r="C114" s="89"/>
      <c r="D114" s="90"/>
      <c r="E114" s="6">
        <f>SUM(E115:E117)</f>
        <v>1828000</v>
      </c>
      <c r="F114" s="6">
        <f>SUM(F115:F117)</f>
        <v>2025000</v>
      </c>
      <c r="G114" s="6">
        <f>SUM(G115:G117)</f>
        <v>2025000</v>
      </c>
      <c r="H114" s="6">
        <f>SUM(H115:H117)</f>
        <v>2025000</v>
      </c>
    </row>
    <row r="115" spans="1:8" x14ac:dyDescent="0.25">
      <c r="A115" s="41" t="s">
        <v>17</v>
      </c>
      <c r="B115" s="84" t="s">
        <v>183</v>
      </c>
      <c r="C115" s="85"/>
      <c r="D115" s="87"/>
      <c r="E115" s="1">
        <v>1425000</v>
      </c>
      <c r="F115" s="1">
        <v>1425000</v>
      </c>
      <c r="G115" s="1">
        <v>1425000</v>
      </c>
      <c r="H115" s="1">
        <v>1425000</v>
      </c>
    </row>
    <row r="116" spans="1:8" x14ac:dyDescent="0.25">
      <c r="A116" s="41" t="s">
        <v>144</v>
      </c>
      <c r="B116" s="84" t="s">
        <v>184</v>
      </c>
      <c r="C116" s="85"/>
      <c r="D116" s="87"/>
      <c r="E116" s="1">
        <v>3000</v>
      </c>
      <c r="F116" s="1">
        <v>0</v>
      </c>
      <c r="G116" s="1">
        <v>0</v>
      </c>
      <c r="H116" s="1">
        <v>0</v>
      </c>
    </row>
    <row r="117" spans="1:8" x14ac:dyDescent="0.25">
      <c r="A117" s="41" t="s">
        <v>169</v>
      </c>
      <c r="B117" s="84" t="s">
        <v>185</v>
      </c>
      <c r="C117" s="85"/>
      <c r="D117" s="87"/>
      <c r="E117" s="1">
        <v>400000</v>
      </c>
      <c r="F117" s="1">
        <v>600000</v>
      </c>
      <c r="G117" s="1">
        <v>600000</v>
      </c>
      <c r="H117" s="1">
        <v>600000</v>
      </c>
    </row>
    <row r="118" spans="1:8" x14ac:dyDescent="0.25">
      <c r="A118" s="2">
        <v>22060</v>
      </c>
      <c r="B118" s="3" t="s">
        <v>186</v>
      </c>
      <c r="C118" s="89"/>
      <c r="D118" s="90"/>
      <c r="E118" s="6">
        <f>SUM(E119:E123)</f>
        <v>42785000</v>
      </c>
      <c r="F118" s="6">
        <f>SUM(F119:F123)</f>
        <v>32585000</v>
      </c>
      <c r="G118" s="6">
        <f>SUM(G119:G123)</f>
        <v>18310000</v>
      </c>
      <c r="H118" s="6">
        <f>SUM(H119:H123)</f>
        <v>18310000</v>
      </c>
    </row>
    <row r="119" spans="1:8" x14ac:dyDescent="0.25">
      <c r="A119" s="96" t="s">
        <v>17</v>
      </c>
      <c r="B119" s="97" t="s">
        <v>187</v>
      </c>
      <c r="C119" s="98"/>
      <c r="D119" s="99"/>
      <c r="E119" s="1">
        <v>4000000</v>
      </c>
      <c r="F119" s="65">
        <f>4000000+500000</f>
        <v>4500000</v>
      </c>
      <c r="G119" s="1">
        <v>4000000</v>
      </c>
      <c r="H119" s="1">
        <v>4000000</v>
      </c>
    </row>
    <row r="120" spans="1:8" x14ac:dyDescent="0.25">
      <c r="A120" s="96" t="s">
        <v>169</v>
      </c>
      <c r="B120" s="97" t="s">
        <v>174</v>
      </c>
      <c r="C120" s="98"/>
      <c r="D120" s="99"/>
      <c r="E120" s="1">
        <v>3875000</v>
      </c>
      <c r="F120" s="1">
        <v>3875000</v>
      </c>
      <c r="G120" s="1">
        <v>3875000</v>
      </c>
      <c r="H120" s="1">
        <v>3875000</v>
      </c>
    </row>
    <row r="121" spans="1:8" x14ac:dyDescent="0.25">
      <c r="A121" s="96" t="s">
        <v>146</v>
      </c>
      <c r="B121" s="97" t="s">
        <v>188</v>
      </c>
      <c r="C121" s="98"/>
      <c r="D121" s="99"/>
      <c r="E121" s="1">
        <v>2200000</v>
      </c>
      <c r="F121" s="1">
        <v>2200000</v>
      </c>
      <c r="G121" s="1">
        <v>2200000</v>
      </c>
      <c r="H121" s="1">
        <v>2200000</v>
      </c>
    </row>
    <row r="122" spans="1:8" x14ac:dyDescent="0.25">
      <c r="A122" s="96" t="s">
        <v>148</v>
      </c>
      <c r="B122" s="97" t="s">
        <v>189</v>
      </c>
      <c r="C122" s="98"/>
      <c r="D122" s="99"/>
      <c r="E122" s="1">
        <v>32700000</v>
      </c>
      <c r="F122" s="65">
        <f>5000000+15000000</f>
        <v>20000000</v>
      </c>
      <c r="G122" s="1">
        <v>8225000</v>
      </c>
      <c r="H122" s="1">
        <v>8225000</v>
      </c>
    </row>
    <row r="123" spans="1:8" x14ac:dyDescent="0.25">
      <c r="A123" s="96" t="s">
        <v>154</v>
      </c>
      <c r="B123" s="97" t="s">
        <v>190</v>
      </c>
      <c r="C123" s="98"/>
      <c r="D123" s="99"/>
      <c r="E123" s="1">
        <v>10000</v>
      </c>
      <c r="F123" s="1">
        <f>10000+2000000</f>
        <v>2010000</v>
      </c>
      <c r="G123" s="1">
        <v>10000</v>
      </c>
      <c r="H123" s="1">
        <v>10000</v>
      </c>
    </row>
    <row r="124" spans="1:8" x14ac:dyDescent="0.25">
      <c r="A124" s="2">
        <v>22070</v>
      </c>
      <c r="B124" s="3" t="s">
        <v>191</v>
      </c>
      <c r="C124" s="89"/>
      <c r="D124" s="90"/>
      <c r="E124" s="6">
        <f>E125</f>
        <v>3400000</v>
      </c>
      <c r="F124" s="6">
        <f>F125</f>
        <v>5000000</v>
      </c>
      <c r="G124" s="6">
        <f>G125</f>
        <v>5000000</v>
      </c>
      <c r="H124" s="6">
        <f>H125</f>
        <v>5000000</v>
      </c>
    </row>
    <row r="125" spans="1:8" x14ac:dyDescent="0.25">
      <c r="A125" s="41" t="s">
        <v>150</v>
      </c>
      <c r="B125" s="84" t="s">
        <v>192</v>
      </c>
      <c r="C125" s="85"/>
      <c r="D125" s="87"/>
      <c r="E125" s="1">
        <v>3400000</v>
      </c>
      <c r="F125" s="1">
        <v>5000000</v>
      </c>
      <c r="G125" s="1">
        <v>5000000</v>
      </c>
      <c r="H125" s="1">
        <v>5000000</v>
      </c>
    </row>
    <row r="126" spans="1:8" x14ac:dyDescent="0.25">
      <c r="A126" s="2">
        <v>22090</v>
      </c>
      <c r="B126" s="3" t="s">
        <v>193</v>
      </c>
      <c r="C126" s="89"/>
      <c r="D126" s="90"/>
      <c r="E126" s="6">
        <f>E127</f>
        <v>2400000</v>
      </c>
      <c r="F126" s="6">
        <f>F127</f>
        <v>5000000</v>
      </c>
      <c r="G126" s="6">
        <f>G127</f>
        <v>5000000</v>
      </c>
      <c r="H126" s="6">
        <f>H127</f>
        <v>5000000</v>
      </c>
    </row>
    <row r="127" spans="1:8" x14ac:dyDescent="0.25">
      <c r="A127" s="96" t="s">
        <v>17</v>
      </c>
      <c r="B127" s="97" t="s">
        <v>194</v>
      </c>
      <c r="C127" s="98"/>
      <c r="D127" s="99"/>
      <c r="E127" s="68">
        <v>2400000</v>
      </c>
      <c r="F127" s="68">
        <v>5000000</v>
      </c>
      <c r="G127" s="68">
        <v>5000000</v>
      </c>
      <c r="H127" s="68">
        <v>5000000</v>
      </c>
    </row>
    <row r="128" spans="1:8" x14ac:dyDescent="0.25">
      <c r="A128" s="2">
        <v>22100</v>
      </c>
      <c r="B128" s="3" t="s">
        <v>195</v>
      </c>
      <c r="C128" s="89"/>
      <c r="D128" s="90"/>
      <c r="E128" s="6">
        <f>SUM(E129:E132)</f>
        <v>11900000</v>
      </c>
      <c r="F128" s="101">
        <f>SUM(F129:F132)</f>
        <v>12500000</v>
      </c>
      <c r="G128" s="101">
        <f>SUM(G129:G132)</f>
        <v>12500000</v>
      </c>
      <c r="H128" s="101">
        <f>SUM(H129:H132)</f>
        <v>12500000</v>
      </c>
    </row>
    <row r="129" spans="1:8" x14ac:dyDescent="0.25">
      <c r="A129" s="96" t="s">
        <v>17</v>
      </c>
      <c r="B129" s="97" t="s">
        <v>196</v>
      </c>
      <c r="C129" s="98"/>
      <c r="D129" s="99"/>
      <c r="E129" s="68">
        <v>800000</v>
      </c>
      <c r="F129" s="68">
        <v>800000</v>
      </c>
      <c r="G129" s="68">
        <v>800000</v>
      </c>
      <c r="H129" s="68">
        <v>800000</v>
      </c>
    </row>
    <row r="130" spans="1:8" x14ac:dyDescent="0.25">
      <c r="A130" s="96" t="s">
        <v>169</v>
      </c>
      <c r="B130" s="97" t="s">
        <v>197</v>
      </c>
      <c r="C130" s="98"/>
      <c r="D130" s="99"/>
      <c r="E130" s="68">
        <v>4000000</v>
      </c>
      <c r="F130" s="68">
        <v>4000000</v>
      </c>
      <c r="G130" s="68">
        <v>4000000</v>
      </c>
      <c r="H130" s="68">
        <v>4000000</v>
      </c>
    </row>
    <row r="131" spans="1:8" x14ac:dyDescent="0.25">
      <c r="A131" s="96" t="s">
        <v>146</v>
      </c>
      <c r="B131" s="97" t="s">
        <v>198</v>
      </c>
      <c r="C131" s="98"/>
      <c r="D131" s="99"/>
      <c r="E131" s="68">
        <v>2500000</v>
      </c>
      <c r="F131" s="68">
        <v>3100000</v>
      </c>
      <c r="G131" s="68">
        <v>3100000</v>
      </c>
      <c r="H131" s="68">
        <v>3100000</v>
      </c>
    </row>
    <row r="132" spans="1:8" x14ac:dyDescent="0.25">
      <c r="A132" s="96" t="s">
        <v>150</v>
      </c>
      <c r="B132" s="97" t="s">
        <v>199</v>
      </c>
      <c r="C132" s="98"/>
      <c r="D132" s="99"/>
      <c r="E132" s="68">
        <f>3600000+1000000</f>
        <v>4600000</v>
      </c>
      <c r="F132" s="68">
        <f>4600000</f>
        <v>4600000</v>
      </c>
      <c r="G132" s="68">
        <f>4600000</f>
        <v>4600000</v>
      </c>
      <c r="H132" s="68">
        <f>4600000</f>
        <v>4600000</v>
      </c>
    </row>
    <row r="133" spans="1:8" x14ac:dyDescent="0.25">
      <c r="A133" s="2">
        <v>22120</v>
      </c>
      <c r="B133" s="3" t="s">
        <v>200</v>
      </c>
      <c r="C133" s="89"/>
      <c r="D133" s="90"/>
      <c r="E133" s="102">
        <f>SUM(E136:E139)</f>
        <v>16400000</v>
      </c>
      <c r="F133" s="103">
        <f>SUM(F135:F139)</f>
        <v>18300000</v>
      </c>
      <c r="G133" s="103">
        <f t="shared" ref="G133:H133" si="0">SUM(G135:G139)</f>
        <v>18300000</v>
      </c>
      <c r="H133" s="103">
        <f t="shared" si="0"/>
        <v>18300000</v>
      </c>
    </row>
    <row r="134" spans="1:8" x14ac:dyDescent="0.25">
      <c r="A134" s="104"/>
      <c r="B134" s="105" t="s">
        <v>7</v>
      </c>
      <c r="C134" s="106"/>
      <c r="D134" s="107"/>
      <c r="E134" s="108"/>
      <c r="F134" s="109"/>
      <c r="G134" s="109"/>
      <c r="H134" s="109"/>
    </row>
    <row r="135" spans="1:8" x14ac:dyDescent="0.25">
      <c r="A135" s="110" t="s">
        <v>144</v>
      </c>
      <c r="B135" s="435" t="s">
        <v>201</v>
      </c>
      <c r="C135" s="416"/>
      <c r="D135" s="436"/>
      <c r="E135" s="108">
        <v>0</v>
      </c>
      <c r="F135" s="109">
        <v>1000000</v>
      </c>
      <c r="G135" s="109">
        <v>1000000</v>
      </c>
      <c r="H135" s="109">
        <v>1000000</v>
      </c>
    </row>
    <row r="136" spans="1:8" x14ac:dyDescent="0.25">
      <c r="A136" s="96" t="s">
        <v>148</v>
      </c>
      <c r="B136" s="97" t="s">
        <v>202</v>
      </c>
      <c r="C136" s="98"/>
      <c r="D136" s="99"/>
      <c r="E136" s="68">
        <v>12500000</v>
      </c>
      <c r="F136" s="68">
        <v>13000000</v>
      </c>
      <c r="G136" s="68">
        <v>13000000</v>
      </c>
      <c r="H136" s="68">
        <v>13000000</v>
      </c>
    </row>
    <row r="137" spans="1:8" x14ac:dyDescent="0.25">
      <c r="A137" s="96" t="s">
        <v>177</v>
      </c>
      <c r="B137" s="97" t="s">
        <v>203</v>
      </c>
      <c r="C137" s="98"/>
      <c r="D137" s="99"/>
      <c r="E137" s="68">
        <v>1000000</v>
      </c>
      <c r="F137" s="68">
        <v>1400000</v>
      </c>
      <c r="G137" s="68">
        <v>1400000</v>
      </c>
      <c r="H137" s="68">
        <v>1400000</v>
      </c>
    </row>
    <row r="138" spans="1:8" x14ac:dyDescent="0.25">
      <c r="A138" s="96" t="s">
        <v>204</v>
      </c>
      <c r="B138" s="97" t="s">
        <v>205</v>
      </c>
      <c r="C138" s="98"/>
      <c r="D138" s="99"/>
      <c r="E138" s="68">
        <v>2500000</v>
      </c>
      <c r="F138" s="68">
        <v>2500000</v>
      </c>
      <c r="G138" s="68">
        <v>2500000</v>
      </c>
      <c r="H138" s="68">
        <v>2500000</v>
      </c>
    </row>
    <row r="139" spans="1:8" x14ac:dyDescent="0.25">
      <c r="A139" s="96" t="s">
        <v>206</v>
      </c>
      <c r="B139" s="97" t="s">
        <v>207</v>
      </c>
      <c r="C139" s="98"/>
      <c r="D139" s="99"/>
      <c r="E139" s="68">
        <v>400000</v>
      </c>
      <c r="F139" s="68">
        <v>400000</v>
      </c>
      <c r="G139" s="68">
        <v>400000</v>
      </c>
      <c r="H139" s="68">
        <v>400000</v>
      </c>
    </row>
    <row r="140" spans="1:8" x14ac:dyDescent="0.25">
      <c r="A140" s="2">
        <v>22180</v>
      </c>
      <c r="B140" s="3" t="s">
        <v>208</v>
      </c>
      <c r="C140" s="89"/>
      <c r="D140" s="111"/>
      <c r="E140" s="6">
        <f>SUM(E141:E145)</f>
        <v>0</v>
      </c>
      <c r="F140" s="101">
        <f>SUM(F141:F145)</f>
        <v>0</v>
      </c>
      <c r="G140" s="101">
        <f>SUM(G141:G145)</f>
        <v>0</v>
      </c>
      <c r="H140" s="101">
        <f>SUM(H141:H145)</f>
        <v>0</v>
      </c>
    </row>
    <row r="141" spans="1:8" x14ac:dyDescent="0.25">
      <c r="A141" s="104" t="s">
        <v>17</v>
      </c>
      <c r="B141" s="3" t="s">
        <v>209</v>
      </c>
      <c r="C141" s="89"/>
      <c r="D141" s="107"/>
      <c r="E141" s="108">
        <v>0</v>
      </c>
      <c r="F141" s="109">
        <v>0</v>
      </c>
      <c r="G141" s="109">
        <v>0</v>
      </c>
      <c r="H141" s="109">
        <v>0</v>
      </c>
    </row>
    <row r="142" spans="1:8" x14ac:dyDescent="0.25">
      <c r="A142" s="104" t="s">
        <v>144</v>
      </c>
      <c r="B142" s="112" t="s">
        <v>210</v>
      </c>
      <c r="C142" s="113"/>
      <c r="D142" s="107"/>
      <c r="E142" s="114">
        <v>0</v>
      </c>
      <c r="F142" s="115">
        <v>0</v>
      </c>
      <c r="G142" s="115">
        <v>0</v>
      </c>
      <c r="H142" s="115">
        <v>0</v>
      </c>
    </row>
    <row r="143" spans="1:8" x14ac:dyDescent="0.25">
      <c r="A143" s="104" t="s">
        <v>148</v>
      </c>
      <c r="B143" s="112" t="s">
        <v>211</v>
      </c>
      <c r="C143" s="113"/>
      <c r="D143" s="90"/>
      <c r="E143" s="116">
        <v>0</v>
      </c>
      <c r="F143" s="117">
        <v>0</v>
      </c>
      <c r="G143" s="117">
        <v>0</v>
      </c>
      <c r="H143" s="117">
        <v>0</v>
      </c>
    </row>
    <row r="144" spans="1:8" x14ac:dyDescent="0.25">
      <c r="A144" s="104" t="s">
        <v>212</v>
      </c>
      <c r="B144" s="112" t="s">
        <v>213</v>
      </c>
      <c r="C144" s="113"/>
      <c r="D144" s="107"/>
      <c r="E144" s="114">
        <v>0</v>
      </c>
      <c r="F144" s="115">
        <v>0</v>
      </c>
      <c r="G144" s="115">
        <v>0</v>
      </c>
      <c r="H144" s="115">
        <v>0</v>
      </c>
    </row>
    <row r="145" spans="1:8" x14ac:dyDescent="0.25">
      <c r="A145" s="104" t="s">
        <v>214</v>
      </c>
      <c r="B145" s="112" t="s">
        <v>215</v>
      </c>
      <c r="C145" s="113"/>
      <c r="D145" s="90"/>
      <c r="E145" s="116">
        <v>0</v>
      </c>
      <c r="F145" s="117">
        <v>0</v>
      </c>
      <c r="G145" s="117">
        <v>0</v>
      </c>
      <c r="H145" s="117">
        <v>0</v>
      </c>
    </row>
    <row r="146" spans="1:8" x14ac:dyDescent="0.25">
      <c r="A146" s="2">
        <v>22900</v>
      </c>
      <c r="B146" s="3" t="s">
        <v>216</v>
      </c>
      <c r="C146" s="89"/>
      <c r="D146" s="90"/>
      <c r="E146" s="6">
        <f>SUM(E147:E153)</f>
        <v>5350000</v>
      </c>
      <c r="F146" s="101">
        <f>SUM(F147:F153)</f>
        <v>6650000</v>
      </c>
      <c r="G146" s="101">
        <f>SUM(G147:G153)</f>
        <v>6650000</v>
      </c>
      <c r="H146" s="101">
        <f>SUM(H147:H153)</f>
        <v>6650001</v>
      </c>
    </row>
    <row r="147" spans="1:8" x14ac:dyDescent="0.25">
      <c r="A147" s="96" t="s">
        <v>17</v>
      </c>
      <c r="B147" s="97" t="s">
        <v>217</v>
      </c>
      <c r="C147" s="98"/>
      <c r="D147" s="118"/>
      <c r="E147" s="68">
        <v>600000</v>
      </c>
      <c r="F147" s="68">
        <v>600000</v>
      </c>
      <c r="G147" s="68">
        <v>600000</v>
      </c>
      <c r="H147" s="68">
        <v>600000</v>
      </c>
    </row>
    <row r="148" spans="1:8" x14ac:dyDescent="0.25">
      <c r="A148" s="96" t="s">
        <v>144</v>
      </c>
      <c r="B148" s="97" t="s">
        <v>218</v>
      </c>
      <c r="C148" s="98"/>
      <c r="D148" s="118"/>
      <c r="E148" s="68">
        <v>600000</v>
      </c>
      <c r="F148" s="68">
        <v>1000000</v>
      </c>
      <c r="G148" s="68">
        <v>1000000</v>
      </c>
      <c r="H148" s="68">
        <v>1000000</v>
      </c>
    </row>
    <row r="149" spans="1:8" x14ac:dyDescent="0.25">
      <c r="A149" s="96" t="s">
        <v>219</v>
      </c>
      <c r="B149" s="97" t="s">
        <v>220</v>
      </c>
      <c r="C149" s="98"/>
      <c r="D149" s="118"/>
      <c r="E149" s="68">
        <v>1100000</v>
      </c>
      <c r="F149" s="68">
        <v>1500000</v>
      </c>
      <c r="G149" s="68">
        <v>1500000</v>
      </c>
      <c r="H149" s="68">
        <v>1500000</v>
      </c>
    </row>
    <row r="150" spans="1:8" x14ac:dyDescent="0.25">
      <c r="A150" s="96" t="s">
        <v>221</v>
      </c>
      <c r="B150" s="97" t="s">
        <v>222</v>
      </c>
      <c r="C150" s="98"/>
      <c r="D150" s="118"/>
      <c r="E150" s="68">
        <v>50000</v>
      </c>
      <c r="F150" s="68">
        <v>50000</v>
      </c>
      <c r="G150" s="68">
        <v>50000</v>
      </c>
      <c r="H150" s="68">
        <v>50000</v>
      </c>
    </row>
    <row r="151" spans="1:8" x14ac:dyDescent="0.25">
      <c r="A151" s="96" t="s">
        <v>223</v>
      </c>
      <c r="B151" s="97" t="s">
        <v>224</v>
      </c>
      <c r="C151" s="98"/>
      <c r="D151" s="118"/>
      <c r="E151" s="68">
        <v>1500000</v>
      </c>
      <c r="F151" s="68">
        <v>1500000</v>
      </c>
      <c r="G151" s="68">
        <v>1500000</v>
      </c>
      <c r="H151" s="68">
        <v>1500000</v>
      </c>
    </row>
    <row r="152" spans="1:8" x14ac:dyDescent="0.25">
      <c r="A152" s="96" t="s">
        <v>225</v>
      </c>
      <c r="B152" s="97" t="s">
        <v>226</v>
      </c>
      <c r="C152" s="98"/>
      <c r="D152" s="118"/>
      <c r="E152" s="68">
        <v>1000000</v>
      </c>
      <c r="F152" s="68">
        <v>1000000</v>
      </c>
      <c r="G152" s="68">
        <v>1000000</v>
      </c>
      <c r="H152" s="68">
        <v>1000000</v>
      </c>
    </row>
    <row r="153" spans="1:8" x14ac:dyDescent="0.25">
      <c r="A153" s="96" t="s">
        <v>227</v>
      </c>
      <c r="B153" s="437" t="s">
        <v>228</v>
      </c>
      <c r="C153" s="416"/>
      <c r="D153" s="415"/>
      <c r="E153" s="68">
        <v>500000</v>
      </c>
      <c r="F153" s="68">
        <v>1000000</v>
      </c>
      <c r="G153" s="68">
        <v>1000000</v>
      </c>
      <c r="H153" s="68">
        <v>1000001</v>
      </c>
    </row>
    <row r="154" spans="1:8" x14ac:dyDescent="0.25">
      <c r="A154" s="91">
        <v>26</v>
      </c>
      <c r="B154" s="92" t="s">
        <v>229</v>
      </c>
      <c r="C154" s="93"/>
      <c r="D154" s="94"/>
      <c r="E154" s="95">
        <f>E155+E162</f>
        <v>3065000</v>
      </c>
      <c r="F154" s="95">
        <f>F155+F162</f>
        <v>1565000</v>
      </c>
      <c r="G154" s="95">
        <f>G155+G162</f>
        <v>1565000</v>
      </c>
      <c r="H154" s="95">
        <f>H155+H162</f>
        <v>1565000</v>
      </c>
    </row>
    <row r="155" spans="1:8" x14ac:dyDescent="0.25">
      <c r="A155" s="2">
        <v>26210</v>
      </c>
      <c r="B155" s="2" t="s">
        <v>230</v>
      </c>
      <c r="C155" s="3"/>
      <c r="D155" s="90"/>
      <c r="E155" s="6">
        <f>SUM(E156:E161)</f>
        <v>565000</v>
      </c>
      <c r="F155" s="6">
        <f>SUM(F156:F161)</f>
        <v>565000</v>
      </c>
      <c r="G155" s="6">
        <f>SUM(G156:G161)</f>
        <v>565000</v>
      </c>
      <c r="H155" s="6">
        <f>SUM(H156:H161)</f>
        <v>565000</v>
      </c>
    </row>
    <row r="156" spans="1:8" x14ac:dyDescent="0.25">
      <c r="A156" s="96" t="s">
        <v>17</v>
      </c>
      <c r="B156" s="415" t="s">
        <v>231</v>
      </c>
      <c r="C156" s="415"/>
      <c r="D156" s="415"/>
      <c r="E156" s="119">
        <v>100000</v>
      </c>
      <c r="F156" s="119">
        <v>100000</v>
      </c>
      <c r="G156" s="119">
        <v>100000</v>
      </c>
      <c r="H156" s="119">
        <v>100000</v>
      </c>
    </row>
    <row r="157" spans="1:8" ht="25.5" x14ac:dyDescent="0.25">
      <c r="A157" s="96" t="s">
        <v>144</v>
      </c>
      <c r="B157" s="97" t="s">
        <v>232</v>
      </c>
      <c r="C157" s="98"/>
      <c r="D157" s="120"/>
      <c r="E157" s="68">
        <v>55000</v>
      </c>
      <c r="F157" s="68">
        <v>55000</v>
      </c>
      <c r="G157" s="68">
        <v>55000</v>
      </c>
      <c r="H157" s="68">
        <v>55000</v>
      </c>
    </row>
    <row r="158" spans="1:8" x14ac:dyDescent="0.25">
      <c r="A158" s="96" t="s">
        <v>169</v>
      </c>
      <c r="B158" s="415" t="s">
        <v>233</v>
      </c>
      <c r="C158" s="415"/>
      <c r="D158" s="415"/>
      <c r="E158" s="68">
        <v>5000</v>
      </c>
      <c r="F158" s="68">
        <v>5000</v>
      </c>
      <c r="G158" s="68">
        <v>5000</v>
      </c>
      <c r="H158" s="68">
        <v>5000</v>
      </c>
    </row>
    <row r="159" spans="1:8" x14ac:dyDescent="0.25">
      <c r="A159" s="96" t="s">
        <v>146</v>
      </c>
      <c r="B159" s="415" t="s">
        <v>234</v>
      </c>
      <c r="C159" s="415"/>
      <c r="D159" s="415"/>
      <c r="E159" s="68">
        <v>215000</v>
      </c>
      <c r="F159" s="68">
        <v>215000</v>
      </c>
      <c r="G159" s="68">
        <v>215000</v>
      </c>
      <c r="H159" s="68">
        <v>215000</v>
      </c>
    </row>
    <row r="160" spans="1:8" x14ac:dyDescent="0.25">
      <c r="A160" s="96" t="s">
        <v>235</v>
      </c>
      <c r="B160" s="415" t="s">
        <v>236</v>
      </c>
      <c r="C160" s="415"/>
      <c r="D160" s="415"/>
      <c r="E160" s="68">
        <v>140000</v>
      </c>
      <c r="F160" s="68">
        <v>140000</v>
      </c>
      <c r="G160" s="68">
        <v>140000</v>
      </c>
      <c r="H160" s="68">
        <v>140000</v>
      </c>
    </row>
    <row r="161" spans="1:8" x14ac:dyDescent="0.25">
      <c r="A161" s="96" t="s">
        <v>237</v>
      </c>
      <c r="B161" s="415" t="s">
        <v>238</v>
      </c>
      <c r="C161" s="416"/>
      <c r="D161" s="415"/>
      <c r="E161" s="68">
        <v>50000</v>
      </c>
      <c r="F161" s="68">
        <v>50000</v>
      </c>
      <c r="G161" s="68">
        <v>50000</v>
      </c>
      <c r="H161" s="68">
        <v>50000</v>
      </c>
    </row>
    <row r="162" spans="1:8" x14ac:dyDescent="0.25">
      <c r="A162" s="2">
        <v>26313</v>
      </c>
      <c r="B162" s="3" t="s">
        <v>239</v>
      </c>
      <c r="C162" s="89"/>
      <c r="D162" s="90"/>
      <c r="E162" s="6">
        <f>E163</f>
        <v>2500000</v>
      </c>
      <c r="F162" s="6">
        <f t="shared" ref="F162:H162" si="1">F163</f>
        <v>1000000</v>
      </c>
      <c r="G162" s="6">
        <f t="shared" si="1"/>
        <v>1000000</v>
      </c>
      <c r="H162" s="6">
        <f t="shared" si="1"/>
        <v>1000000</v>
      </c>
    </row>
    <row r="163" spans="1:8" x14ac:dyDescent="0.25">
      <c r="A163" s="96" t="s">
        <v>240</v>
      </c>
      <c r="B163" s="415" t="s">
        <v>241</v>
      </c>
      <c r="C163" s="417"/>
      <c r="D163" s="418"/>
      <c r="E163" s="68">
        <v>2500000</v>
      </c>
      <c r="F163" s="121">
        <v>1000000</v>
      </c>
      <c r="G163" s="68">
        <v>1000000</v>
      </c>
      <c r="H163" s="68">
        <v>1000000</v>
      </c>
    </row>
    <row r="164" spans="1:8" x14ac:dyDescent="0.25">
      <c r="A164" s="91">
        <v>27</v>
      </c>
      <c r="B164" s="92" t="s">
        <v>242</v>
      </c>
      <c r="C164" s="93"/>
      <c r="D164" s="94"/>
      <c r="E164" s="95">
        <f t="shared" ref="E164:H165" si="2">E165</f>
        <v>1500000</v>
      </c>
      <c r="F164" s="95">
        <f t="shared" si="2"/>
        <v>2000000</v>
      </c>
      <c r="G164" s="95">
        <f t="shared" si="2"/>
        <v>2000000</v>
      </c>
      <c r="H164" s="95">
        <f t="shared" si="2"/>
        <v>2000000</v>
      </c>
    </row>
    <row r="165" spans="1:8" x14ac:dyDescent="0.25">
      <c r="A165" s="2">
        <v>27210</v>
      </c>
      <c r="B165" s="3" t="s">
        <v>243</v>
      </c>
      <c r="C165" s="89"/>
      <c r="D165" s="90"/>
      <c r="E165" s="6">
        <f t="shared" si="2"/>
        <v>1500000</v>
      </c>
      <c r="F165" s="6">
        <f t="shared" si="2"/>
        <v>2000000</v>
      </c>
      <c r="G165" s="6">
        <f t="shared" si="2"/>
        <v>2000000</v>
      </c>
      <c r="H165" s="6">
        <f t="shared" si="2"/>
        <v>2000000</v>
      </c>
    </row>
    <row r="166" spans="1:8" x14ac:dyDescent="0.25">
      <c r="A166" s="96" t="s">
        <v>154</v>
      </c>
      <c r="B166" s="415" t="s">
        <v>244</v>
      </c>
      <c r="C166" s="417"/>
      <c r="D166" s="418"/>
      <c r="E166" s="68">
        <v>1500000</v>
      </c>
      <c r="F166" s="68">
        <v>2000000</v>
      </c>
      <c r="G166" s="68">
        <v>2000000</v>
      </c>
      <c r="H166" s="68">
        <v>2000000</v>
      </c>
    </row>
    <row r="167" spans="1:8" x14ac:dyDescent="0.25">
      <c r="A167" s="91">
        <v>28</v>
      </c>
      <c r="B167" s="92" t="s">
        <v>245</v>
      </c>
      <c r="C167" s="93"/>
      <c r="D167" s="94"/>
      <c r="E167" s="95">
        <f t="shared" ref="E167:H168" si="3">E168</f>
        <v>2000000</v>
      </c>
      <c r="F167" s="95">
        <f t="shared" si="3"/>
        <v>2500000</v>
      </c>
      <c r="G167" s="95">
        <f t="shared" si="3"/>
        <v>2500000</v>
      </c>
      <c r="H167" s="95">
        <f t="shared" si="3"/>
        <v>2500000</v>
      </c>
    </row>
    <row r="168" spans="1:8" x14ac:dyDescent="0.25">
      <c r="A168" s="2">
        <v>28211</v>
      </c>
      <c r="B168" s="3" t="s">
        <v>246</v>
      </c>
      <c r="C168" s="89"/>
      <c r="D168" s="90"/>
      <c r="E168" s="6">
        <f t="shared" si="3"/>
        <v>2000000</v>
      </c>
      <c r="F168" s="6">
        <f t="shared" si="3"/>
        <v>2500000</v>
      </c>
      <c r="G168" s="6">
        <f t="shared" si="3"/>
        <v>2500000</v>
      </c>
      <c r="H168" s="6">
        <f t="shared" si="3"/>
        <v>2500000</v>
      </c>
    </row>
    <row r="169" spans="1:8" x14ac:dyDescent="0.25">
      <c r="A169" s="122" t="s">
        <v>150</v>
      </c>
      <c r="B169" s="419" t="s">
        <v>247</v>
      </c>
      <c r="C169" s="420"/>
      <c r="D169" s="419"/>
      <c r="E169" s="123">
        <v>2000000</v>
      </c>
      <c r="F169" s="123">
        <v>2500000</v>
      </c>
      <c r="G169" s="123">
        <v>2500000</v>
      </c>
      <c r="H169" s="123">
        <v>2500000</v>
      </c>
    </row>
    <row r="170" spans="1:8" x14ac:dyDescent="0.25">
      <c r="A170" s="421" t="s">
        <v>248</v>
      </c>
      <c r="B170" s="421"/>
      <c r="C170" s="421"/>
      <c r="D170" s="421"/>
      <c r="E170" s="124">
        <f>E171</f>
        <v>301000000</v>
      </c>
      <c r="F170" s="124">
        <f>F171</f>
        <v>666000000</v>
      </c>
      <c r="G170" s="124">
        <f>G171</f>
        <v>157000000</v>
      </c>
      <c r="H170" s="124">
        <f>H171</f>
        <v>1000000</v>
      </c>
    </row>
    <row r="171" spans="1:8" x14ac:dyDescent="0.25">
      <c r="A171" s="33">
        <v>31</v>
      </c>
      <c r="B171" s="125" t="s">
        <v>249</v>
      </c>
      <c r="C171" s="422" t="s">
        <v>250</v>
      </c>
      <c r="D171" s="423"/>
      <c r="E171" s="126">
        <f>E172+E183+E185+E195</f>
        <v>301000000</v>
      </c>
      <c r="F171" s="126">
        <f>F172+F183+F185+F195</f>
        <v>666000000</v>
      </c>
      <c r="G171" s="126">
        <f>G172+G183+G185+G195</f>
        <v>157000000</v>
      </c>
      <c r="H171" s="126">
        <f>H172+H183+H185+H195</f>
        <v>1000000</v>
      </c>
    </row>
    <row r="172" spans="1:8" x14ac:dyDescent="0.25">
      <c r="A172" s="2">
        <v>31112</v>
      </c>
      <c r="B172" s="3" t="s">
        <v>251</v>
      </c>
      <c r="C172" s="127"/>
      <c r="D172" s="128"/>
      <c r="E172" s="6">
        <f>E173+E178+E181+E182</f>
        <v>269800000</v>
      </c>
      <c r="F172" s="6">
        <f>F173+F178+F181+F182</f>
        <v>617000000</v>
      </c>
      <c r="G172" s="6">
        <f>G173+G178+G181+G182</f>
        <v>156000000</v>
      </c>
      <c r="H172" s="6">
        <f>H173+H178+H181+H182</f>
        <v>0</v>
      </c>
    </row>
    <row r="173" spans="1:8" ht="16.149999999999999" customHeight="1" x14ac:dyDescent="0.25">
      <c r="A173" s="96" t="s">
        <v>252</v>
      </c>
      <c r="B173" s="97" t="s">
        <v>253</v>
      </c>
      <c r="C173" s="424">
        <v>1100000</v>
      </c>
      <c r="D173" s="425"/>
      <c r="E173" s="68">
        <f>SUM(E175:E176)</f>
        <v>245000000</v>
      </c>
      <c r="F173" s="68">
        <f>SUM(F175:F176)</f>
        <v>600000000</v>
      </c>
      <c r="G173" s="68">
        <f>SUM(G175:G176)</f>
        <v>156000000</v>
      </c>
      <c r="H173" s="68">
        <f>SUM(H175:H176)</f>
        <v>0</v>
      </c>
    </row>
    <row r="174" spans="1:8" x14ac:dyDescent="0.25">
      <c r="A174" s="129"/>
      <c r="B174" s="130" t="s">
        <v>7</v>
      </c>
      <c r="C174" s="131"/>
      <c r="D174" s="132"/>
      <c r="E174" s="68"/>
      <c r="F174" s="68"/>
      <c r="G174" s="68"/>
      <c r="H174" s="68"/>
    </row>
    <row r="175" spans="1:8" x14ac:dyDescent="0.25">
      <c r="A175" s="129"/>
      <c r="B175" s="130" t="s">
        <v>283</v>
      </c>
      <c r="C175" s="426">
        <v>1100000000</v>
      </c>
      <c r="D175" s="427"/>
      <c r="E175" s="133">
        <f>244130000+1800000-930000</f>
        <v>245000000</v>
      </c>
      <c r="F175" s="133">
        <v>600000000</v>
      </c>
      <c r="G175" s="134">
        <f>213000000-57000000</f>
        <v>156000000</v>
      </c>
      <c r="H175" s="134">
        <v>0</v>
      </c>
    </row>
    <row r="176" spans="1:8" x14ac:dyDescent="0.25">
      <c r="A176" s="135"/>
      <c r="B176" s="136" t="s">
        <v>254</v>
      </c>
      <c r="C176" s="428">
        <v>300000000</v>
      </c>
      <c r="D176" s="429"/>
      <c r="E176" s="137">
        <v>0</v>
      </c>
      <c r="F176" s="137">
        <v>0</v>
      </c>
      <c r="G176" s="137">
        <v>0</v>
      </c>
      <c r="H176" s="137">
        <v>0</v>
      </c>
    </row>
    <row r="177" spans="1:8" x14ac:dyDescent="0.25">
      <c r="A177" s="135"/>
      <c r="B177" s="136" t="s">
        <v>284</v>
      </c>
      <c r="C177" s="138"/>
      <c r="D177" s="139"/>
      <c r="E177" s="137">
        <f>E173-E175-E176</f>
        <v>0</v>
      </c>
      <c r="F177" s="137">
        <f t="shared" ref="F177:H177" si="4">F173-F175-F176</f>
        <v>0</v>
      </c>
      <c r="G177" s="137">
        <f t="shared" si="4"/>
        <v>0</v>
      </c>
      <c r="H177" s="137">
        <f t="shared" si="4"/>
        <v>0</v>
      </c>
    </row>
    <row r="178" spans="1:8" x14ac:dyDescent="0.25">
      <c r="A178" s="96" t="s">
        <v>255</v>
      </c>
      <c r="B178" s="97" t="s">
        <v>256</v>
      </c>
      <c r="C178" s="140"/>
      <c r="D178" s="132"/>
      <c r="E178" s="68">
        <f>E179+E180</f>
        <v>4800000</v>
      </c>
      <c r="F178" s="68">
        <f>F179+F180</f>
        <v>2000000</v>
      </c>
      <c r="G178" s="68">
        <f>G179+G180</f>
        <v>0</v>
      </c>
      <c r="H178" s="68">
        <f>H179+H180</f>
        <v>0</v>
      </c>
    </row>
    <row r="179" spans="1:8" x14ac:dyDescent="0.25">
      <c r="A179" s="141"/>
      <c r="B179" s="142" t="s">
        <v>257</v>
      </c>
      <c r="C179" s="411">
        <v>16440</v>
      </c>
      <c r="D179" s="412"/>
      <c r="E179" s="143">
        <f>1000000+1300000</f>
        <v>2300000</v>
      </c>
      <c r="F179" s="143">
        <f>1700000-1700000</f>
        <v>0</v>
      </c>
      <c r="G179" s="144">
        <v>0</v>
      </c>
      <c r="H179" s="144">
        <v>0</v>
      </c>
    </row>
    <row r="180" spans="1:8" x14ac:dyDescent="0.25">
      <c r="A180" s="141"/>
      <c r="B180" s="142" t="s">
        <v>258</v>
      </c>
      <c r="C180" s="411">
        <v>45930</v>
      </c>
      <c r="D180" s="412"/>
      <c r="E180" s="143">
        <f>2800000-300000</f>
        <v>2500000</v>
      </c>
      <c r="F180" s="143">
        <v>2000000</v>
      </c>
      <c r="G180" s="144"/>
      <c r="H180" s="144">
        <v>0</v>
      </c>
    </row>
    <row r="181" spans="1:8" x14ac:dyDescent="0.25">
      <c r="A181" s="96" t="s">
        <v>259</v>
      </c>
      <c r="B181" s="97" t="s">
        <v>260</v>
      </c>
      <c r="C181" s="140"/>
      <c r="D181" s="145"/>
      <c r="E181" s="68">
        <v>20000000</v>
      </c>
      <c r="F181" s="68">
        <v>15000000</v>
      </c>
      <c r="G181" s="68">
        <v>0</v>
      </c>
      <c r="H181" s="68">
        <v>0</v>
      </c>
    </row>
    <row r="182" spans="1:8" x14ac:dyDescent="0.25">
      <c r="A182" s="96" t="s">
        <v>261</v>
      </c>
      <c r="B182" s="97" t="s">
        <v>262</v>
      </c>
      <c r="C182" s="140"/>
      <c r="D182" s="145"/>
      <c r="E182" s="68">
        <v>0</v>
      </c>
      <c r="F182" s="68">
        <v>0</v>
      </c>
      <c r="G182" s="68">
        <v>0</v>
      </c>
      <c r="H182" s="68">
        <v>0</v>
      </c>
    </row>
    <row r="183" spans="1:8" x14ac:dyDescent="0.25">
      <c r="A183" s="2">
        <v>31121</v>
      </c>
      <c r="B183" s="3" t="s">
        <v>263</v>
      </c>
      <c r="C183" s="4"/>
      <c r="D183" s="5"/>
      <c r="E183" s="6">
        <f>E184</f>
        <v>2400000</v>
      </c>
      <c r="F183" s="6">
        <f t="shared" ref="F183:H183" si="5">F184</f>
        <v>0</v>
      </c>
      <c r="G183" s="6">
        <f t="shared" si="5"/>
        <v>0</v>
      </c>
      <c r="H183" s="6">
        <f t="shared" si="5"/>
        <v>0</v>
      </c>
    </row>
    <row r="184" spans="1:8" x14ac:dyDescent="0.25">
      <c r="A184" s="146">
        <v>31121801</v>
      </c>
      <c r="B184" s="147" t="s">
        <v>264</v>
      </c>
      <c r="C184" s="148"/>
      <c r="D184" s="149"/>
      <c r="E184" s="121">
        <v>2400000</v>
      </c>
      <c r="F184" s="121">
        <v>0</v>
      </c>
      <c r="G184" s="121">
        <v>0</v>
      </c>
      <c r="H184" s="121">
        <v>0</v>
      </c>
    </row>
    <row r="185" spans="1:8" x14ac:dyDescent="0.25">
      <c r="A185" s="2">
        <v>31122</v>
      </c>
      <c r="B185" s="3" t="s">
        <v>265</v>
      </c>
      <c r="C185" s="4"/>
      <c r="D185" s="150"/>
      <c r="E185" s="6">
        <f>E186+E194</f>
        <v>28800000</v>
      </c>
      <c r="F185" s="6">
        <f>F186+F194</f>
        <v>49000000</v>
      </c>
      <c r="G185" s="6">
        <f>G186+G194</f>
        <v>1000000</v>
      </c>
      <c r="H185" s="6">
        <f>H186+H194</f>
        <v>1000000</v>
      </c>
    </row>
    <row r="186" spans="1:8" x14ac:dyDescent="0.25">
      <c r="A186" s="96" t="s">
        <v>266</v>
      </c>
      <c r="B186" s="97" t="s">
        <v>267</v>
      </c>
      <c r="C186" s="140"/>
      <c r="D186" s="145"/>
      <c r="E186" s="68">
        <f>SUM(E187:E194)</f>
        <v>28800000</v>
      </c>
      <c r="F186" s="68">
        <f>SUM(F187:F193)</f>
        <v>49000000</v>
      </c>
      <c r="G186" s="68">
        <f>SUM(G187:G193)</f>
        <v>1000000</v>
      </c>
      <c r="H186" s="68">
        <f>SUM(H187:H193)</f>
        <v>1000000</v>
      </c>
    </row>
    <row r="187" spans="1:8" x14ac:dyDescent="0.25">
      <c r="A187" s="151"/>
      <c r="B187" s="152" t="s">
        <v>268</v>
      </c>
      <c r="C187" s="411">
        <v>9000</v>
      </c>
      <c r="D187" s="412"/>
      <c r="E187" s="153">
        <v>435000</v>
      </c>
      <c r="F187" s="154">
        <v>0</v>
      </c>
      <c r="G187" s="154">
        <v>0</v>
      </c>
      <c r="H187" s="154">
        <v>0</v>
      </c>
    </row>
    <row r="188" spans="1:8" x14ac:dyDescent="0.25">
      <c r="A188" s="151"/>
      <c r="B188" s="152" t="s">
        <v>269</v>
      </c>
      <c r="C188" s="155"/>
      <c r="D188" s="156"/>
      <c r="E188" s="153">
        <v>1000000</v>
      </c>
      <c r="F188" s="157">
        <f>1000000+2000000</f>
        <v>3000000</v>
      </c>
      <c r="G188" s="153">
        <v>1000000</v>
      </c>
      <c r="H188" s="153">
        <v>1000000</v>
      </c>
    </row>
    <row r="189" spans="1:8" x14ac:dyDescent="0.25">
      <c r="A189" s="151"/>
      <c r="B189" s="152" t="s">
        <v>270</v>
      </c>
      <c r="C189" s="411">
        <v>25000</v>
      </c>
      <c r="D189" s="412"/>
      <c r="E189" s="158">
        <v>24000000</v>
      </c>
      <c r="F189" s="159">
        <f>9300000+14700000</f>
        <v>24000000</v>
      </c>
      <c r="G189" s="153">
        <v>0</v>
      </c>
      <c r="H189" s="153">
        <v>0</v>
      </c>
    </row>
    <row r="190" spans="1:8" ht="24" x14ac:dyDescent="0.25">
      <c r="A190" s="151"/>
      <c r="B190" s="152" t="s">
        <v>271</v>
      </c>
      <c r="C190" s="411">
        <v>10000</v>
      </c>
      <c r="D190" s="412"/>
      <c r="E190" s="153">
        <f>235000+130000</f>
        <v>365000</v>
      </c>
      <c r="F190" s="154">
        <v>0</v>
      </c>
      <c r="G190" s="153">
        <v>0</v>
      </c>
      <c r="H190" s="153">
        <v>0</v>
      </c>
    </row>
    <row r="191" spans="1:8" ht="24" x14ac:dyDescent="0.25">
      <c r="A191" s="151"/>
      <c r="B191" s="152" t="s">
        <v>272</v>
      </c>
      <c r="C191" s="411">
        <v>15000</v>
      </c>
      <c r="D191" s="412"/>
      <c r="E191" s="158">
        <v>3000000</v>
      </c>
      <c r="F191" s="153">
        <v>12000000</v>
      </c>
      <c r="G191" s="153">
        <v>0</v>
      </c>
      <c r="H191" s="153">
        <v>0</v>
      </c>
    </row>
    <row r="192" spans="1:8" ht="24" x14ac:dyDescent="0.25">
      <c r="A192" s="151"/>
      <c r="B192" s="152" t="s">
        <v>273</v>
      </c>
      <c r="C192" s="411">
        <v>3100</v>
      </c>
      <c r="D192" s="412"/>
      <c r="E192" s="153">
        <v>0</v>
      </c>
      <c r="F192" s="153"/>
      <c r="G192" s="153">
        <v>0</v>
      </c>
      <c r="H192" s="153">
        <v>0</v>
      </c>
    </row>
    <row r="193" spans="1:8" x14ac:dyDescent="0.25">
      <c r="A193" s="160"/>
      <c r="B193" s="161" t="s">
        <v>274</v>
      </c>
      <c r="C193" s="413">
        <v>12000</v>
      </c>
      <c r="D193" s="414"/>
      <c r="E193" s="159">
        <v>0</v>
      </c>
      <c r="F193" s="162">
        <f>8000000+2000000</f>
        <v>10000000</v>
      </c>
      <c r="G193" s="159">
        <v>0</v>
      </c>
      <c r="H193" s="159">
        <v>0</v>
      </c>
    </row>
    <row r="194" spans="1:8" x14ac:dyDescent="0.25">
      <c r="A194" s="104" t="s">
        <v>275</v>
      </c>
      <c r="B194" s="163" t="s">
        <v>276</v>
      </c>
      <c r="C194" s="164"/>
      <c r="D194" s="165"/>
      <c r="E194" s="114">
        <v>0</v>
      </c>
      <c r="F194" s="114">
        <v>0</v>
      </c>
      <c r="G194" s="114">
        <v>0</v>
      </c>
      <c r="H194" s="114">
        <v>0</v>
      </c>
    </row>
    <row r="195" spans="1:8" x14ac:dyDescent="0.25">
      <c r="A195" s="2">
        <v>31132</v>
      </c>
      <c r="B195" s="3" t="s">
        <v>277</v>
      </c>
      <c r="C195" s="166"/>
      <c r="D195" s="167"/>
      <c r="E195" s="6">
        <f>E196</f>
        <v>0</v>
      </c>
      <c r="F195" s="6">
        <f>F196</f>
        <v>0</v>
      </c>
      <c r="G195" s="6">
        <f>G196</f>
        <v>0</v>
      </c>
      <c r="H195" s="6">
        <f>H196</f>
        <v>0</v>
      </c>
    </row>
    <row r="196" spans="1:8" x14ac:dyDescent="0.25">
      <c r="A196" s="41" t="s">
        <v>278</v>
      </c>
      <c r="B196" s="84" t="s">
        <v>279</v>
      </c>
      <c r="C196" s="168"/>
      <c r="D196" s="169"/>
      <c r="E196" s="1">
        <f>SUM(E197:E198)</f>
        <v>0</v>
      </c>
      <c r="F196" s="1">
        <f>SUM(F197:F198)</f>
        <v>0</v>
      </c>
      <c r="G196" s="1">
        <f>SUM(G197:G198)</f>
        <v>0</v>
      </c>
      <c r="H196" s="1">
        <f>SUM(H197:H198)</f>
        <v>0</v>
      </c>
    </row>
    <row r="197" spans="1:8" ht="13.15" customHeight="1" x14ac:dyDescent="0.25">
      <c r="A197" s="170"/>
      <c r="B197" s="171" t="s">
        <v>280</v>
      </c>
      <c r="C197" s="404">
        <v>106170</v>
      </c>
      <c r="D197" s="405"/>
      <c r="E197" s="172">
        <v>0</v>
      </c>
      <c r="F197" s="172">
        <v>0</v>
      </c>
      <c r="G197" s="172">
        <v>0</v>
      </c>
      <c r="H197" s="172">
        <v>0</v>
      </c>
    </row>
    <row r="198" spans="1:8" ht="15.75" thickBot="1" x14ac:dyDescent="0.3">
      <c r="A198" s="170"/>
      <c r="B198" s="171" t="s">
        <v>281</v>
      </c>
      <c r="C198" s="406">
        <v>64000</v>
      </c>
      <c r="D198" s="407"/>
      <c r="E198" s="88">
        <v>0</v>
      </c>
      <c r="F198" s="173">
        <v>0</v>
      </c>
      <c r="G198" s="173">
        <v>0</v>
      </c>
      <c r="H198" s="173">
        <v>0</v>
      </c>
    </row>
    <row r="199" spans="1:8" ht="16.5" thickBot="1" x14ac:dyDescent="0.3">
      <c r="A199" s="408" t="s">
        <v>282</v>
      </c>
      <c r="B199" s="409"/>
      <c r="C199" s="409"/>
      <c r="D199" s="410"/>
      <c r="E199" s="174">
        <f>E11+E170</f>
        <v>848000000</v>
      </c>
      <c r="F199" s="174">
        <f>F11+F170</f>
        <v>1230000000</v>
      </c>
      <c r="G199" s="174">
        <f>G11+G170</f>
        <v>705000000</v>
      </c>
      <c r="H199" s="174">
        <f>H11+H170</f>
        <v>548000000</v>
      </c>
    </row>
  </sheetData>
  <mergeCells count="40">
    <mergeCell ref="B10:D10"/>
    <mergeCell ref="A2:D2"/>
    <mergeCell ref="A4:B4"/>
    <mergeCell ref="A5:D5"/>
    <mergeCell ref="A6:D6"/>
    <mergeCell ref="A7:H7"/>
    <mergeCell ref="B159:D159"/>
    <mergeCell ref="A11:D11"/>
    <mergeCell ref="C13:C14"/>
    <mergeCell ref="D13:D14"/>
    <mergeCell ref="C39:C40"/>
    <mergeCell ref="D39:D40"/>
    <mergeCell ref="C74:C75"/>
    <mergeCell ref="D74:D75"/>
    <mergeCell ref="B98:D98"/>
    <mergeCell ref="B135:D135"/>
    <mergeCell ref="B153:D153"/>
    <mergeCell ref="B156:D156"/>
    <mergeCell ref="B158:D158"/>
    <mergeCell ref="C180:D180"/>
    <mergeCell ref="B160:D160"/>
    <mergeCell ref="B161:D161"/>
    <mergeCell ref="B163:D163"/>
    <mergeCell ref="B166:D166"/>
    <mergeCell ref="B169:D169"/>
    <mergeCell ref="A170:D170"/>
    <mergeCell ref="C171:D171"/>
    <mergeCell ref="C173:D173"/>
    <mergeCell ref="C175:D175"/>
    <mergeCell ref="C176:D176"/>
    <mergeCell ref="C179:D179"/>
    <mergeCell ref="C197:D197"/>
    <mergeCell ref="C198:D198"/>
    <mergeCell ref="A199:D199"/>
    <mergeCell ref="C187:D187"/>
    <mergeCell ref="C189:D189"/>
    <mergeCell ref="C190:D190"/>
    <mergeCell ref="C191:D191"/>
    <mergeCell ref="C192:D192"/>
    <mergeCell ref="C193:D19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opLeftCell="A180" zoomScale="55" zoomScaleNormal="55" workbookViewId="0">
      <selection activeCell="B189" sqref="B189"/>
    </sheetView>
  </sheetViews>
  <sheetFormatPr defaultColWidth="9.140625" defaultRowHeight="21" x14ac:dyDescent="0.35"/>
  <cols>
    <col min="1" max="1" width="16" style="213" customWidth="1"/>
    <col min="2" max="2" width="39.5703125" style="213" bestFit="1" customWidth="1"/>
    <col min="3" max="3" width="15.7109375" style="213" customWidth="1"/>
    <col min="4" max="4" width="19.42578125" style="213" customWidth="1"/>
    <col min="5" max="5" width="19.140625" style="213" customWidth="1"/>
    <col min="6" max="6" width="16.140625" style="213" customWidth="1"/>
    <col min="7" max="16384" width="9.140625" style="213"/>
  </cols>
  <sheetData>
    <row r="1" spans="1:6" x14ac:dyDescent="0.35">
      <c r="A1" s="214"/>
      <c r="B1" s="214"/>
      <c r="C1" s="214"/>
      <c r="D1" s="214"/>
      <c r="E1" s="214"/>
      <c r="F1" s="215" t="s">
        <v>0</v>
      </c>
    </row>
    <row r="2" spans="1:6" ht="40.5" x14ac:dyDescent="0.35">
      <c r="A2" s="449" t="s">
        <v>1</v>
      </c>
      <c r="B2" s="449"/>
      <c r="C2" s="216" t="s">
        <v>2</v>
      </c>
      <c r="D2" s="216" t="s">
        <v>3</v>
      </c>
      <c r="E2" s="216" t="s">
        <v>4</v>
      </c>
      <c r="F2" s="216" t="s">
        <v>5</v>
      </c>
    </row>
    <row r="3" spans="1:6" x14ac:dyDescent="0.35">
      <c r="A3" s="217" t="s">
        <v>6</v>
      </c>
      <c r="B3" s="218"/>
      <c r="C3" s="219">
        <f>C5+C6</f>
        <v>848000000</v>
      </c>
      <c r="D3" s="220">
        <f>D5+D6</f>
        <v>1230000000</v>
      </c>
      <c r="E3" s="219">
        <f>E5+E6</f>
        <v>710810000</v>
      </c>
      <c r="F3" s="219">
        <f>F5+F6</f>
        <v>548000000</v>
      </c>
    </row>
    <row r="4" spans="1:6" x14ac:dyDescent="0.35">
      <c r="A4" s="450" t="s">
        <v>7</v>
      </c>
      <c r="B4" s="451"/>
      <c r="C4" s="221"/>
      <c r="D4" s="221"/>
      <c r="E4" s="221"/>
      <c r="F4" s="221"/>
    </row>
    <row r="5" spans="1:6" x14ac:dyDescent="0.35">
      <c r="A5" s="452" t="s">
        <v>8</v>
      </c>
      <c r="B5" s="452"/>
      <c r="C5" s="222">
        <f>C11</f>
        <v>547000000</v>
      </c>
      <c r="D5" s="222">
        <f>D11</f>
        <v>564000000</v>
      </c>
      <c r="E5" s="222">
        <f>E11</f>
        <v>553810000</v>
      </c>
      <c r="F5" s="222">
        <f>F11</f>
        <v>547000000</v>
      </c>
    </row>
    <row r="6" spans="1:6" x14ac:dyDescent="0.35">
      <c r="A6" s="453" t="s">
        <v>9</v>
      </c>
      <c r="B6" s="453"/>
      <c r="C6" s="223">
        <f>C165</f>
        <v>301000000</v>
      </c>
      <c r="D6" s="224">
        <f>D165</f>
        <v>666000000</v>
      </c>
      <c r="E6" s="223">
        <f>E165</f>
        <v>157000000</v>
      </c>
      <c r="F6" s="223">
        <f>F165</f>
        <v>1000000</v>
      </c>
    </row>
    <row r="7" spans="1:6" x14ac:dyDescent="0.35">
      <c r="A7" s="454"/>
      <c r="B7" s="454"/>
      <c r="C7" s="454"/>
      <c r="D7" s="454"/>
      <c r="E7" s="454"/>
      <c r="F7" s="454"/>
    </row>
    <row r="8" spans="1:6" x14ac:dyDescent="0.35">
      <c r="A8" s="225" t="s">
        <v>10</v>
      </c>
      <c r="B8" s="226"/>
      <c r="C8" s="227"/>
      <c r="D8" s="227"/>
      <c r="E8" s="227"/>
      <c r="F8" s="227"/>
    </row>
    <row r="9" spans="1:6" x14ac:dyDescent="0.35">
      <c r="A9" s="228"/>
      <c r="B9" s="229"/>
      <c r="C9" s="230"/>
      <c r="D9" s="230"/>
      <c r="E9" s="230"/>
      <c r="F9" s="230" t="s">
        <v>0</v>
      </c>
    </row>
    <row r="10" spans="1:6" ht="40.5" x14ac:dyDescent="0.35">
      <c r="A10" s="231" t="s">
        <v>11</v>
      </c>
      <c r="B10" s="232" t="s">
        <v>1</v>
      </c>
      <c r="C10" s="216" t="s">
        <v>2</v>
      </c>
      <c r="D10" s="216" t="s">
        <v>3</v>
      </c>
      <c r="E10" s="216" t="s">
        <v>4</v>
      </c>
      <c r="F10" s="216" t="s">
        <v>5</v>
      </c>
    </row>
    <row r="11" spans="1:6" x14ac:dyDescent="0.35">
      <c r="A11" s="448" t="s">
        <v>12</v>
      </c>
      <c r="B11" s="448"/>
      <c r="C11" s="233">
        <f>C12+C94+C149+C159+C162</f>
        <v>547000000</v>
      </c>
      <c r="D11" s="233">
        <f>D12+D94+D149+D159+D162</f>
        <v>564000000</v>
      </c>
      <c r="E11" s="233">
        <f>E12+E94+E149+E159+E162</f>
        <v>553810000</v>
      </c>
      <c r="F11" s="233">
        <f>F12+F94+F149+F159+F162</f>
        <v>547000000</v>
      </c>
    </row>
    <row r="12" spans="1:6" s="237" customFormat="1" ht="27.75" customHeight="1" x14ac:dyDescent="0.35">
      <c r="A12" s="234">
        <v>21</v>
      </c>
      <c r="B12" s="235" t="s">
        <v>13</v>
      </c>
      <c r="C12" s="236">
        <f>C13+C87+C92</f>
        <v>409573000</v>
      </c>
      <c r="D12" s="236">
        <f>D13+D87+D92</f>
        <v>433175000</v>
      </c>
      <c r="E12" s="236">
        <f>E13+E87+E92</f>
        <v>441300000</v>
      </c>
      <c r="F12" s="236">
        <f>F13+F87+F92</f>
        <v>445199999</v>
      </c>
    </row>
    <row r="13" spans="1:6" s="237" customFormat="1" ht="24.75" customHeight="1" x14ac:dyDescent="0.35">
      <c r="A13" s="238">
        <v>21110</v>
      </c>
      <c r="B13" s="239" t="s">
        <v>14</v>
      </c>
      <c r="C13" s="240">
        <f>C14+C82+C83+C84+C85+C86+C81</f>
        <v>355519000</v>
      </c>
      <c r="D13" s="240">
        <f>D14+D82+D83+D84+D85+D86+D81</f>
        <v>378420000</v>
      </c>
      <c r="E13" s="240">
        <f>E14+E82+E83+E84+E85+E86+E81</f>
        <v>386544999</v>
      </c>
      <c r="F13" s="240">
        <f>F14+F82+F83+F84+F85+F86+F81</f>
        <v>390444997</v>
      </c>
    </row>
    <row r="14" spans="1:6" s="237" customFormat="1" ht="26.25" customHeight="1" x14ac:dyDescent="0.35">
      <c r="A14" s="241">
        <v>21110001</v>
      </c>
      <c r="B14" s="242" t="s">
        <v>18</v>
      </c>
      <c r="C14" s="243">
        <f>SUM(C15:C80)</f>
        <v>281076000</v>
      </c>
      <c r="D14" s="243">
        <f>SUM(D15:D80)</f>
        <v>298745000</v>
      </c>
      <c r="E14" s="243">
        <f>SUM(E15:E80)</f>
        <v>306769999</v>
      </c>
      <c r="F14" s="243">
        <f>SUM(F15:F80)</f>
        <v>310669997</v>
      </c>
    </row>
    <row r="15" spans="1:6" x14ac:dyDescent="0.35">
      <c r="A15" s="244">
        <v>21110001</v>
      </c>
      <c r="B15" s="245" t="s">
        <v>20</v>
      </c>
      <c r="C15" s="246">
        <v>2472000</v>
      </c>
      <c r="D15" s="246">
        <v>2472000</v>
      </c>
      <c r="E15" s="246">
        <v>2472000</v>
      </c>
      <c r="F15" s="246">
        <v>2472000</v>
      </c>
    </row>
    <row r="16" spans="1:6" x14ac:dyDescent="0.35">
      <c r="A16" s="244">
        <v>21110001</v>
      </c>
      <c r="B16" s="245" t="s">
        <v>22</v>
      </c>
      <c r="C16" s="246">
        <v>2112000</v>
      </c>
      <c r="D16" s="246">
        <v>2112000</v>
      </c>
      <c r="E16" s="246">
        <v>2112000</v>
      </c>
      <c r="F16" s="246">
        <v>2112000</v>
      </c>
    </row>
    <row r="17" spans="1:6" x14ac:dyDescent="0.35">
      <c r="A17" s="244">
        <v>21110001</v>
      </c>
      <c r="B17" s="245" t="s">
        <v>326</v>
      </c>
      <c r="C17" s="247">
        <v>0</v>
      </c>
      <c r="D17" s="247">
        <v>0</v>
      </c>
      <c r="E17" s="247">
        <v>0</v>
      </c>
      <c r="F17" s="247">
        <v>0</v>
      </c>
    </row>
    <row r="18" spans="1:6" x14ac:dyDescent="0.35">
      <c r="A18" s="244">
        <v>21110001</v>
      </c>
      <c r="B18" s="245" t="s">
        <v>327</v>
      </c>
      <c r="C18" s="247">
        <v>0</v>
      </c>
      <c r="D18" s="247">
        <v>0</v>
      </c>
      <c r="E18" s="247">
        <v>0</v>
      </c>
      <c r="F18" s="247">
        <v>0</v>
      </c>
    </row>
    <row r="19" spans="1:6" x14ac:dyDescent="0.35">
      <c r="A19" s="244">
        <v>21110001</v>
      </c>
      <c r="B19" s="245" t="s">
        <v>26</v>
      </c>
      <c r="C19" s="246">
        <v>36742000</v>
      </c>
      <c r="D19" s="246">
        <v>37392000</v>
      </c>
      <c r="E19" s="246">
        <v>37392000</v>
      </c>
      <c r="F19" s="246">
        <v>37392000</v>
      </c>
    </row>
    <row r="20" spans="1:6" ht="40.5" x14ac:dyDescent="0.35">
      <c r="A20" s="244">
        <v>21110001</v>
      </c>
      <c r="B20" s="245" t="s">
        <v>28</v>
      </c>
      <c r="C20" s="246">
        <v>1680000</v>
      </c>
      <c r="D20" s="246">
        <v>1680000</v>
      </c>
      <c r="E20" s="246">
        <v>1680000</v>
      </c>
      <c r="F20" s="246">
        <v>1680000</v>
      </c>
    </row>
    <row r="21" spans="1:6" ht="40.5" x14ac:dyDescent="0.35">
      <c r="A21" s="244">
        <v>21110001</v>
      </c>
      <c r="B21" s="245" t="s">
        <v>30</v>
      </c>
      <c r="C21" s="246">
        <v>1464000</v>
      </c>
      <c r="D21" s="248">
        <v>2928000</v>
      </c>
      <c r="E21" s="249">
        <v>2928000</v>
      </c>
      <c r="F21" s="249">
        <v>2928000</v>
      </c>
    </row>
    <row r="22" spans="1:6" ht="40.5" x14ac:dyDescent="0.35">
      <c r="A22" s="244">
        <v>21110001</v>
      </c>
      <c r="B22" s="245" t="s">
        <v>32</v>
      </c>
      <c r="C22" s="246">
        <v>1428000</v>
      </c>
      <c r="D22" s="246">
        <v>1428000</v>
      </c>
      <c r="E22" s="246">
        <v>1428000</v>
      </c>
      <c r="F22" s="246">
        <v>1428000</v>
      </c>
    </row>
    <row r="23" spans="1:6" ht="40.5" x14ac:dyDescent="0.35">
      <c r="A23" s="244">
        <v>21110001</v>
      </c>
      <c r="B23" s="245" t="s">
        <v>34</v>
      </c>
      <c r="C23" s="246">
        <v>1428000</v>
      </c>
      <c r="D23" s="246">
        <v>1428000</v>
      </c>
      <c r="E23" s="246">
        <v>1428000</v>
      </c>
      <c r="F23" s="246">
        <v>1428000</v>
      </c>
    </row>
    <row r="24" spans="1:6" ht="40.5" x14ac:dyDescent="0.35">
      <c r="A24" s="244">
        <v>21110001</v>
      </c>
      <c r="B24" s="245" t="s">
        <v>36</v>
      </c>
      <c r="C24" s="246">
        <v>2640000</v>
      </c>
      <c r="D24" s="246">
        <v>2640000</v>
      </c>
      <c r="E24" s="246">
        <v>2640000</v>
      </c>
      <c r="F24" s="246">
        <v>2640000</v>
      </c>
    </row>
    <row r="25" spans="1:6" x14ac:dyDescent="0.35">
      <c r="A25" s="244">
        <v>21110001</v>
      </c>
      <c r="B25" s="245" t="s">
        <v>38</v>
      </c>
      <c r="C25" s="246">
        <v>1428000</v>
      </c>
      <c r="D25" s="246">
        <v>1428000</v>
      </c>
      <c r="E25" s="246">
        <v>1428000</v>
      </c>
      <c r="F25" s="246">
        <v>1428000</v>
      </c>
    </row>
    <row r="26" spans="1:6" ht="40.5" x14ac:dyDescent="0.35">
      <c r="A26" s="244">
        <v>21110001</v>
      </c>
      <c r="B26" s="245" t="s">
        <v>40</v>
      </c>
      <c r="C26" s="246">
        <v>1320000</v>
      </c>
      <c r="D26" s="246">
        <v>1320000</v>
      </c>
      <c r="E26" s="246">
        <v>1320000</v>
      </c>
      <c r="F26" s="246">
        <v>1320000</v>
      </c>
    </row>
    <row r="27" spans="1:6" ht="60.75" x14ac:dyDescent="0.35">
      <c r="A27" s="244">
        <v>21110001</v>
      </c>
      <c r="B27" s="245" t="s">
        <v>328</v>
      </c>
      <c r="C27" s="246">
        <v>0</v>
      </c>
      <c r="D27" s="246">
        <v>0</v>
      </c>
      <c r="E27" s="246">
        <v>0</v>
      </c>
      <c r="F27" s="246">
        <v>0</v>
      </c>
    </row>
    <row r="28" spans="1:6" ht="40.5" x14ac:dyDescent="0.35">
      <c r="A28" s="244">
        <v>21110001</v>
      </c>
      <c r="B28" s="245" t="s">
        <v>43</v>
      </c>
      <c r="C28" s="246">
        <v>11491000</v>
      </c>
      <c r="D28" s="250">
        <v>13500000</v>
      </c>
      <c r="E28" s="250">
        <v>13635000</v>
      </c>
      <c r="F28" s="250">
        <v>13770000</v>
      </c>
    </row>
    <row r="29" spans="1:6" x14ac:dyDescent="0.35">
      <c r="A29" s="244">
        <v>21110001</v>
      </c>
      <c r="B29" s="245" t="s">
        <v>45</v>
      </c>
      <c r="C29" s="246">
        <v>9345000</v>
      </c>
      <c r="D29" s="246">
        <v>11175000</v>
      </c>
      <c r="E29" s="246">
        <v>12979000</v>
      </c>
      <c r="F29" s="246">
        <v>13110000</v>
      </c>
    </row>
    <row r="30" spans="1:6" x14ac:dyDescent="0.35">
      <c r="A30" s="244">
        <v>21110001</v>
      </c>
      <c r="B30" s="245" t="s">
        <v>47</v>
      </c>
      <c r="C30" s="246">
        <v>9234000</v>
      </c>
      <c r="D30" s="246">
        <f>11500000-1600000</f>
        <v>9900000</v>
      </c>
      <c r="E30" s="246">
        <f>13837000-339000</f>
        <v>13498000</v>
      </c>
      <c r="F30" s="246">
        <f>14200000-249000</f>
        <v>13951000</v>
      </c>
    </row>
    <row r="31" spans="1:6" ht="40.5" x14ac:dyDescent="0.35">
      <c r="A31" s="244">
        <v>21110001</v>
      </c>
      <c r="B31" s="245" t="s">
        <v>49</v>
      </c>
      <c r="C31" s="246">
        <v>1032000</v>
      </c>
      <c r="D31" s="246">
        <v>1032000</v>
      </c>
      <c r="E31" s="246">
        <v>1032000</v>
      </c>
      <c r="F31" s="246">
        <v>1032000</v>
      </c>
    </row>
    <row r="32" spans="1:6" x14ac:dyDescent="0.35">
      <c r="A32" s="244">
        <v>21110001</v>
      </c>
      <c r="B32" s="245" t="s">
        <v>51</v>
      </c>
      <c r="C32" s="246">
        <v>834000</v>
      </c>
      <c r="D32" s="246">
        <v>846000</v>
      </c>
      <c r="E32" s="246">
        <v>846000</v>
      </c>
      <c r="F32" s="246">
        <v>846000</v>
      </c>
    </row>
    <row r="33" spans="1:6" x14ac:dyDescent="0.35">
      <c r="A33" s="244">
        <v>21110001</v>
      </c>
      <c r="B33" s="245" t="s">
        <v>53</v>
      </c>
      <c r="C33" s="251">
        <v>800000</v>
      </c>
      <c r="D33" s="251">
        <v>799800</v>
      </c>
      <c r="E33" s="251">
        <v>800000</v>
      </c>
      <c r="F33" s="251">
        <v>800000</v>
      </c>
    </row>
    <row r="34" spans="1:6" ht="40.5" x14ac:dyDescent="0.35">
      <c r="A34" s="244">
        <v>21110001</v>
      </c>
      <c r="B34" s="245" t="s">
        <v>55</v>
      </c>
      <c r="C34" s="246">
        <v>4000000</v>
      </c>
      <c r="D34" s="246">
        <v>4420000</v>
      </c>
      <c r="E34" s="246">
        <v>4510000</v>
      </c>
      <c r="F34" s="246">
        <v>4540000</v>
      </c>
    </row>
    <row r="35" spans="1:6" ht="40.5" x14ac:dyDescent="0.35">
      <c r="A35" s="244">
        <v>21110001</v>
      </c>
      <c r="B35" s="245" t="s">
        <v>57</v>
      </c>
      <c r="C35" s="246">
        <v>14414000</v>
      </c>
      <c r="D35" s="246">
        <v>14683000</v>
      </c>
      <c r="E35" s="246">
        <v>14938500</v>
      </c>
      <c r="F35" s="246">
        <v>15088000</v>
      </c>
    </row>
    <row r="36" spans="1:6" x14ac:dyDescent="0.35">
      <c r="A36" s="244">
        <v>21110001</v>
      </c>
      <c r="B36" s="245" t="s">
        <v>59</v>
      </c>
      <c r="C36" s="246">
        <v>17000000</v>
      </c>
      <c r="D36" s="246">
        <v>19602000</v>
      </c>
      <c r="E36" s="246">
        <v>19602000</v>
      </c>
      <c r="F36" s="246">
        <v>19602000</v>
      </c>
    </row>
    <row r="37" spans="1:6" x14ac:dyDescent="0.35">
      <c r="A37" s="244">
        <v>21110001</v>
      </c>
      <c r="B37" s="245" t="s">
        <v>61</v>
      </c>
      <c r="C37" s="246">
        <v>29714000</v>
      </c>
      <c r="D37" s="246">
        <f>29714000+7000-6000</f>
        <v>29715000</v>
      </c>
      <c r="E37" s="246">
        <v>29800000</v>
      </c>
      <c r="F37" s="246">
        <v>31500000</v>
      </c>
    </row>
    <row r="38" spans="1:6" x14ac:dyDescent="0.35">
      <c r="A38" s="244">
        <v>21110001</v>
      </c>
      <c r="B38" s="252" t="s">
        <v>63</v>
      </c>
      <c r="C38" s="253">
        <v>18894000</v>
      </c>
      <c r="D38" s="253">
        <v>19600000</v>
      </c>
      <c r="E38" s="253">
        <f>19796000-7000</f>
        <v>19789000</v>
      </c>
      <c r="F38" s="253">
        <f>19796000+1000</f>
        <v>19797000</v>
      </c>
    </row>
    <row r="39" spans="1:6" x14ac:dyDescent="0.35">
      <c r="A39" s="244" t="s">
        <v>64</v>
      </c>
      <c r="B39" s="254" t="s">
        <v>65</v>
      </c>
      <c r="C39" s="255">
        <f>4644000-128000-545000</f>
        <v>3971000</v>
      </c>
      <c r="D39" s="250">
        <v>1289300</v>
      </c>
      <c r="E39" s="250">
        <v>1650000</v>
      </c>
      <c r="F39" s="250">
        <v>1666500</v>
      </c>
    </row>
    <row r="40" spans="1:6" x14ac:dyDescent="0.35">
      <c r="A40" s="244" t="s">
        <v>66</v>
      </c>
      <c r="B40" s="245" t="s">
        <v>67</v>
      </c>
      <c r="C40" s="246">
        <v>2820000</v>
      </c>
      <c r="D40" s="246">
        <v>2937600</v>
      </c>
      <c r="E40" s="246">
        <v>2967000</v>
      </c>
      <c r="F40" s="246">
        <v>2997000</v>
      </c>
    </row>
    <row r="41" spans="1:6" x14ac:dyDescent="0.35">
      <c r="A41" s="244" t="s">
        <v>68</v>
      </c>
      <c r="B41" s="245" t="s">
        <v>69</v>
      </c>
      <c r="C41" s="246">
        <v>2750000</v>
      </c>
      <c r="D41" s="246">
        <v>5500000</v>
      </c>
      <c r="E41" s="246">
        <v>5600000</v>
      </c>
      <c r="F41" s="246">
        <v>5650000</v>
      </c>
    </row>
    <row r="42" spans="1:6" ht="40.5" x14ac:dyDescent="0.35">
      <c r="A42" s="244" t="s">
        <v>70</v>
      </c>
      <c r="B42" s="245" t="s">
        <v>71</v>
      </c>
      <c r="C42" s="246">
        <v>746000</v>
      </c>
      <c r="D42" s="256">
        <v>756000</v>
      </c>
      <c r="E42" s="256">
        <v>756000</v>
      </c>
      <c r="F42" s="256">
        <v>756000</v>
      </c>
    </row>
    <row r="43" spans="1:6" ht="40.5" x14ac:dyDescent="0.35">
      <c r="A43" s="244" t="s">
        <v>72</v>
      </c>
      <c r="B43" s="245" t="s">
        <v>73</v>
      </c>
      <c r="C43" s="246">
        <v>1277000</v>
      </c>
      <c r="D43" s="246">
        <v>1277000</v>
      </c>
      <c r="E43" s="246">
        <v>1300000</v>
      </c>
      <c r="F43" s="246">
        <v>1350000</v>
      </c>
    </row>
    <row r="44" spans="1:6" ht="40.5" x14ac:dyDescent="0.35">
      <c r="A44" s="244" t="s">
        <v>74</v>
      </c>
      <c r="B44" s="254" t="s">
        <v>75</v>
      </c>
      <c r="C44" s="246">
        <v>1090000</v>
      </c>
      <c r="D44" s="246">
        <v>1634500</v>
      </c>
      <c r="E44" s="246">
        <v>1650845</v>
      </c>
      <c r="F44" s="246">
        <v>1667353</v>
      </c>
    </row>
    <row r="45" spans="1:6" ht="40.5" x14ac:dyDescent="0.35">
      <c r="A45" s="244" t="s">
        <v>76</v>
      </c>
      <c r="B45" s="245" t="s">
        <v>77</v>
      </c>
      <c r="C45" s="246">
        <v>5826000</v>
      </c>
      <c r="D45" s="246">
        <v>5213000</v>
      </c>
      <c r="E45" s="246">
        <v>5265000</v>
      </c>
      <c r="F45" s="246">
        <v>5318000</v>
      </c>
    </row>
    <row r="46" spans="1:6" x14ac:dyDescent="0.35">
      <c r="A46" s="244" t="s">
        <v>78</v>
      </c>
      <c r="B46" s="245" t="s">
        <v>79</v>
      </c>
      <c r="C46" s="251">
        <v>4651000</v>
      </c>
      <c r="D46" s="246">
        <v>4651000</v>
      </c>
      <c r="E46" s="246">
        <v>4698000</v>
      </c>
      <c r="F46" s="246">
        <v>4745000</v>
      </c>
    </row>
    <row r="47" spans="1:6" ht="40.5" x14ac:dyDescent="0.35">
      <c r="A47" s="244" t="s">
        <v>80</v>
      </c>
      <c r="B47" s="245" t="s">
        <v>81</v>
      </c>
      <c r="C47" s="247">
        <v>0</v>
      </c>
      <c r="D47" s="257">
        <v>736000</v>
      </c>
      <c r="E47" s="257">
        <v>756000</v>
      </c>
      <c r="F47" s="257">
        <v>756000</v>
      </c>
    </row>
    <row r="48" spans="1:6" ht="40.5" x14ac:dyDescent="0.35">
      <c r="A48" s="244" t="s">
        <v>82</v>
      </c>
      <c r="B48" s="245" t="s">
        <v>83</v>
      </c>
      <c r="C48" s="246">
        <v>687000</v>
      </c>
      <c r="D48" s="246">
        <v>677400</v>
      </c>
      <c r="E48" s="246">
        <v>677400</v>
      </c>
      <c r="F48" s="246">
        <v>677400</v>
      </c>
    </row>
    <row r="49" spans="1:6" ht="60.75" x14ac:dyDescent="0.35">
      <c r="A49" s="244" t="s">
        <v>84</v>
      </c>
      <c r="B49" s="245" t="s">
        <v>329</v>
      </c>
      <c r="C49" s="246">
        <v>684000</v>
      </c>
      <c r="D49" s="246">
        <v>824400</v>
      </c>
      <c r="E49" s="246">
        <v>833000</v>
      </c>
      <c r="F49" s="246">
        <v>841000</v>
      </c>
    </row>
    <row r="50" spans="1:6" ht="40.5" x14ac:dyDescent="0.35">
      <c r="A50" s="258" t="s">
        <v>85</v>
      </c>
      <c r="B50" s="254" t="s">
        <v>86</v>
      </c>
      <c r="C50" s="251">
        <v>104000</v>
      </c>
      <c r="D50" s="246">
        <v>280000</v>
      </c>
      <c r="E50" s="246">
        <v>290000</v>
      </c>
      <c r="F50" s="246">
        <v>300000</v>
      </c>
    </row>
    <row r="51" spans="1:6" ht="40.5" x14ac:dyDescent="0.35">
      <c r="A51" s="244" t="s">
        <v>87</v>
      </c>
      <c r="B51" s="245" t="s">
        <v>88</v>
      </c>
      <c r="C51" s="246">
        <v>545000</v>
      </c>
      <c r="D51" s="246">
        <v>545000</v>
      </c>
      <c r="E51" s="246">
        <v>545000</v>
      </c>
      <c r="F51" s="246">
        <v>545000</v>
      </c>
    </row>
    <row r="52" spans="1:6" ht="60.75" x14ac:dyDescent="0.35">
      <c r="A52" s="244" t="s">
        <v>89</v>
      </c>
      <c r="B52" s="245" t="s">
        <v>330</v>
      </c>
      <c r="C52" s="251">
        <v>535000</v>
      </c>
      <c r="D52" s="246">
        <v>575000</v>
      </c>
      <c r="E52" s="246">
        <v>590000</v>
      </c>
      <c r="F52" s="246">
        <v>600000</v>
      </c>
    </row>
    <row r="53" spans="1:6" ht="40.5" x14ac:dyDescent="0.35">
      <c r="A53" s="244" t="s">
        <v>90</v>
      </c>
      <c r="B53" s="245" t="s">
        <v>91</v>
      </c>
      <c r="C53" s="246">
        <v>1661000</v>
      </c>
      <c r="D53" s="259">
        <v>2270000</v>
      </c>
      <c r="E53" s="259">
        <v>2293000</v>
      </c>
      <c r="F53" s="259">
        <v>2316000</v>
      </c>
    </row>
    <row r="54" spans="1:6" ht="40.5" x14ac:dyDescent="0.35">
      <c r="A54" s="244" t="s">
        <v>92</v>
      </c>
      <c r="B54" s="245" t="s">
        <v>331</v>
      </c>
      <c r="C54" s="246">
        <v>1592000</v>
      </c>
      <c r="D54" s="250">
        <v>1625000</v>
      </c>
      <c r="E54" s="250">
        <v>1641000</v>
      </c>
      <c r="F54" s="250">
        <v>1657000</v>
      </c>
    </row>
    <row r="55" spans="1:6" ht="40.5" x14ac:dyDescent="0.35">
      <c r="A55" s="244" t="s">
        <v>93</v>
      </c>
      <c r="B55" s="245" t="s">
        <v>332</v>
      </c>
      <c r="C55" s="251">
        <v>460000</v>
      </c>
      <c r="D55" s="251">
        <v>460000</v>
      </c>
      <c r="E55" s="251">
        <v>460000</v>
      </c>
      <c r="F55" s="251">
        <v>460000</v>
      </c>
    </row>
    <row r="56" spans="1:6" ht="40.5" x14ac:dyDescent="0.35">
      <c r="A56" s="260" t="s">
        <v>94</v>
      </c>
      <c r="B56" s="261" t="s">
        <v>95</v>
      </c>
      <c r="C56" s="250">
        <v>4595000</v>
      </c>
      <c r="D56" s="250">
        <v>5290000</v>
      </c>
      <c r="E56" s="250">
        <v>5325000</v>
      </c>
      <c r="F56" s="250">
        <v>5350000</v>
      </c>
    </row>
    <row r="57" spans="1:6" x14ac:dyDescent="0.35">
      <c r="A57" s="244" t="s">
        <v>96</v>
      </c>
      <c r="B57" s="245" t="s">
        <v>97</v>
      </c>
      <c r="C57" s="246">
        <v>12329000</v>
      </c>
      <c r="D57" s="246">
        <v>13100000</v>
      </c>
      <c r="E57" s="246">
        <v>13230000</v>
      </c>
      <c r="F57" s="246">
        <v>13362000</v>
      </c>
    </row>
    <row r="58" spans="1:6" x14ac:dyDescent="0.35">
      <c r="A58" s="244" t="s">
        <v>98</v>
      </c>
      <c r="B58" s="245" t="s">
        <v>99</v>
      </c>
      <c r="C58" s="246">
        <v>5441000</v>
      </c>
      <c r="D58" s="246">
        <v>5441000</v>
      </c>
      <c r="E58" s="246">
        <v>5495000</v>
      </c>
      <c r="F58" s="246">
        <v>5550000</v>
      </c>
    </row>
    <row r="59" spans="1:6" x14ac:dyDescent="0.35">
      <c r="A59" s="244" t="s">
        <v>100</v>
      </c>
      <c r="B59" s="245" t="s">
        <v>101</v>
      </c>
      <c r="C59" s="246">
        <v>545000</v>
      </c>
      <c r="D59" s="246">
        <v>545000</v>
      </c>
      <c r="E59" s="246">
        <v>545000</v>
      </c>
      <c r="F59" s="246">
        <v>545000</v>
      </c>
    </row>
    <row r="60" spans="1:6" x14ac:dyDescent="0.35">
      <c r="A60" s="244" t="s">
        <v>102</v>
      </c>
      <c r="B60" s="245" t="s">
        <v>103</v>
      </c>
      <c r="C60" s="246">
        <v>5034000</v>
      </c>
      <c r="D60" s="246">
        <v>6100000</v>
      </c>
      <c r="E60" s="246">
        <v>6245000</v>
      </c>
      <c r="F60" s="246">
        <v>6330000</v>
      </c>
    </row>
    <row r="61" spans="1:6" ht="40.5" x14ac:dyDescent="0.35">
      <c r="A61" s="244" t="s">
        <v>104</v>
      </c>
      <c r="B61" s="245" t="s">
        <v>105</v>
      </c>
      <c r="C61" s="249">
        <v>319000</v>
      </c>
      <c r="D61" s="246">
        <v>477000</v>
      </c>
      <c r="E61" s="246">
        <v>482000</v>
      </c>
      <c r="F61" s="246">
        <v>487000</v>
      </c>
    </row>
    <row r="62" spans="1:6" x14ac:dyDescent="0.35">
      <c r="A62" s="244" t="s">
        <v>106</v>
      </c>
      <c r="B62" s="245" t="s">
        <v>107</v>
      </c>
      <c r="C62" s="246">
        <v>1063000</v>
      </c>
      <c r="D62" s="246">
        <v>1089000</v>
      </c>
      <c r="E62" s="246">
        <v>1126000</v>
      </c>
      <c r="F62" s="246">
        <v>1162200</v>
      </c>
    </row>
    <row r="63" spans="1:6" x14ac:dyDescent="0.35">
      <c r="A63" s="244" t="s">
        <v>108</v>
      </c>
      <c r="B63" s="262" t="s">
        <v>109</v>
      </c>
      <c r="C63" s="246">
        <v>2258000</v>
      </c>
      <c r="D63" s="259">
        <v>1949000</v>
      </c>
      <c r="E63" s="250">
        <v>1968000</v>
      </c>
      <c r="F63" s="250">
        <v>1988000</v>
      </c>
    </row>
    <row r="64" spans="1:6" x14ac:dyDescent="0.35">
      <c r="A64" s="244" t="s">
        <v>110</v>
      </c>
      <c r="B64" s="245" t="s">
        <v>111</v>
      </c>
      <c r="C64" s="246">
        <v>422000</v>
      </c>
      <c r="D64" s="256">
        <f>464000+168600</f>
        <v>632600</v>
      </c>
      <c r="E64" s="246">
        <v>639000</v>
      </c>
      <c r="F64" s="246">
        <v>645000</v>
      </c>
    </row>
    <row r="65" spans="1:6" x14ac:dyDescent="0.35">
      <c r="A65" s="244" t="s">
        <v>112</v>
      </c>
      <c r="B65" s="245" t="s">
        <v>113</v>
      </c>
      <c r="C65" s="246">
        <v>1830000</v>
      </c>
      <c r="D65" s="246">
        <v>1856700</v>
      </c>
      <c r="E65" s="246">
        <v>1915200</v>
      </c>
      <c r="F65" s="246">
        <v>1915200</v>
      </c>
    </row>
    <row r="66" spans="1:6" x14ac:dyDescent="0.35">
      <c r="A66" s="244" t="s">
        <v>114</v>
      </c>
      <c r="B66" s="262" t="s">
        <v>115</v>
      </c>
      <c r="C66" s="246">
        <v>4252000</v>
      </c>
      <c r="D66" s="256">
        <v>4730000</v>
      </c>
      <c r="E66" s="246">
        <v>4777000</v>
      </c>
      <c r="F66" s="246">
        <v>4825000</v>
      </c>
    </row>
    <row r="67" spans="1:6" x14ac:dyDescent="0.35">
      <c r="A67" s="244" t="s">
        <v>116</v>
      </c>
      <c r="B67" s="245" t="s">
        <v>117</v>
      </c>
      <c r="C67" s="246">
        <v>6355000</v>
      </c>
      <c r="D67" s="256">
        <f>6420000+684900</f>
        <v>7104900</v>
      </c>
      <c r="E67" s="246">
        <v>7267000</v>
      </c>
      <c r="F67" s="246">
        <v>7340000</v>
      </c>
    </row>
    <row r="68" spans="1:6" x14ac:dyDescent="0.35">
      <c r="A68" s="244" t="s">
        <v>118</v>
      </c>
      <c r="B68" s="245" t="s">
        <v>119</v>
      </c>
      <c r="C68" s="246">
        <v>16595000</v>
      </c>
      <c r="D68" s="256">
        <f>16595000+492000-200</f>
        <v>17086800</v>
      </c>
      <c r="E68" s="246">
        <f>17258000-446</f>
        <v>17257554</v>
      </c>
      <c r="F68" s="246">
        <f>17431000-656</f>
        <v>17430344</v>
      </c>
    </row>
    <row r="69" spans="1:6" ht="40.5" x14ac:dyDescent="0.35">
      <c r="A69" s="244" t="s">
        <v>120</v>
      </c>
      <c r="B69" s="245" t="s">
        <v>121</v>
      </c>
      <c r="C69" s="249">
        <v>334000</v>
      </c>
      <c r="D69" s="246">
        <v>334000</v>
      </c>
      <c r="E69" s="246">
        <v>334000</v>
      </c>
      <c r="F69" s="246">
        <v>334000</v>
      </c>
    </row>
    <row r="70" spans="1:6" ht="40.5" x14ac:dyDescent="0.35">
      <c r="A70" s="244" t="s">
        <v>122</v>
      </c>
      <c r="B70" s="245" t="s">
        <v>123</v>
      </c>
      <c r="C70" s="246">
        <v>1567000</v>
      </c>
      <c r="D70" s="246">
        <v>1567000</v>
      </c>
      <c r="E70" s="246">
        <v>1567000</v>
      </c>
      <c r="F70" s="246">
        <v>1567000</v>
      </c>
    </row>
    <row r="71" spans="1:6" x14ac:dyDescent="0.35">
      <c r="A71" s="263" t="s">
        <v>124</v>
      </c>
      <c r="B71" s="252" t="s">
        <v>125</v>
      </c>
      <c r="C71" s="253">
        <v>771000</v>
      </c>
      <c r="D71" s="253">
        <v>865000</v>
      </c>
      <c r="E71" s="253">
        <v>865000</v>
      </c>
      <c r="F71" s="253">
        <v>865000</v>
      </c>
    </row>
    <row r="72" spans="1:6" ht="40.5" x14ac:dyDescent="0.35">
      <c r="A72" s="244" t="s">
        <v>126</v>
      </c>
      <c r="B72" s="245" t="s">
        <v>127</v>
      </c>
      <c r="C72" s="246">
        <v>9131000</v>
      </c>
      <c r="D72" s="246">
        <v>9817000</v>
      </c>
      <c r="E72" s="246">
        <v>9915000</v>
      </c>
      <c r="F72" s="246">
        <v>10014000</v>
      </c>
    </row>
    <row r="73" spans="1:6" x14ac:dyDescent="0.35">
      <c r="A73" s="244" t="s">
        <v>128</v>
      </c>
      <c r="B73" s="245" t="s">
        <v>129</v>
      </c>
      <c r="C73" s="246">
        <v>575000</v>
      </c>
      <c r="D73" s="246">
        <v>580000</v>
      </c>
      <c r="E73" s="246">
        <v>580000</v>
      </c>
      <c r="F73" s="246">
        <v>580000</v>
      </c>
    </row>
    <row r="74" spans="1:6" ht="60.75" x14ac:dyDescent="0.35">
      <c r="A74" s="244" t="s">
        <v>130</v>
      </c>
      <c r="B74" s="245" t="s">
        <v>333</v>
      </c>
      <c r="C74" s="246">
        <v>800000</v>
      </c>
      <c r="D74" s="249">
        <v>860000</v>
      </c>
      <c r="E74" s="249">
        <v>870000</v>
      </c>
      <c r="F74" s="249">
        <v>880000</v>
      </c>
    </row>
    <row r="75" spans="1:6" x14ac:dyDescent="0.35">
      <c r="A75" s="244" t="s">
        <v>131</v>
      </c>
      <c r="B75" s="245" t="s">
        <v>132</v>
      </c>
      <c r="C75" s="246">
        <v>2626000</v>
      </c>
      <c r="D75" s="256">
        <v>2515000</v>
      </c>
      <c r="E75" s="246">
        <v>2540000</v>
      </c>
      <c r="F75" s="246">
        <v>2566000</v>
      </c>
    </row>
    <row r="76" spans="1:6" x14ac:dyDescent="0.35">
      <c r="A76" s="244" t="s">
        <v>133</v>
      </c>
      <c r="B76" s="245" t="s">
        <v>134</v>
      </c>
      <c r="C76" s="246">
        <v>856000</v>
      </c>
      <c r="D76" s="246">
        <v>856000</v>
      </c>
      <c r="E76" s="246">
        <v>865000</v>
      </c>
      <c r="F76" s="246">
        <v>874000</v>
      </c>
    </row>
    <row r="77" spans="1:6" x14ac:dyDescent="0.35">
      <c r="A77" s="264" t="s">
        <v>135</v>
      </c>
      <c r="B77" s="245" t="s">
        <v>136</v>
      </c>
      <c r="C77" s="246">
        <v>195000</v>
      </c>
      <c r="D77" s="246">
        <v>200000</v>
      </c>
      <c r="E77" s="246">
        <v>205000</v>
      </c>
      <c r="F77" s="246">
        <v>210000</v>
      </c>
    </row>
    <row r="78" spans="1:6" x14ac:dyDescent="0.35">
      <c r="A78" s="264" t="s">
        <v>137</v>
      </c>
      <c r="B78" s="245" t="s">
        <v>138</v>
      </c>
      <c r="C78" s="246">
        <v>136000</v>
      </c>
      <c r="D78" s="246">
        <v>101000</v>
      </c>
      <c r="E78" s="246">
        <v>137500</v>
      </c>
      <c r="F78" s="246">
        <v>139000</v>
      </c>
    </row>
    <row r="79" spans="1:6" x14ac:dyDescent="0.35">
      <c r="A79" s="264" t="s">
        <v>139</v>
      </c>
      <c r="B79" s="245" t="s">
        <v>140</v>
      </c>
      <c r="C79" s="246">
        <v>66000</v>
      </c>
      <c r="D79" s="246">
        <v>136000</v>
      </c>
      <c r="E79" s="246">
        <v>140000</v>
      </c>
      <c r="F79" s="246">
        <v>145000</v>
      </c>
    </row>
    <row r="80" spans="1:6" x14ac:dyDescent="0.35">
      <c r="A80" s="264" t="s">
        <v>141</v>
      </c>
      <c r="B80" s="245" t="s">
        <v>142</v>
      </c>
      <c r="C80" s="246">
        <v>4110000</v>
      </c>
      <c r="D80" s="246">
        <v>4160000</v>
      </c>
      <c r="E80" s="246">
        <v>4250000</v>
      </c>
      <c r="F80" s="246">
        <v>4400000</v>
      </c>
    </row>
    <row r="81" spans="1:6" x14ac:dyDescent="0.35">
      <c r="A81" s="244">
        <v>21110.002</v>
      </c>
      <c r="B81" s="265" t="s">
        <v>145</v>
      </c>
      <c r="C81" s="246">
        <v>900000</v>
      </c>
      <c r="D81" s="246">
        <v>4000000</v>
      </c>
      <c r="E81" s="246">
        <v>4000000</v>
      </c>
      <c r="F81" s="246">
        <v>4000000</v>
      </c>
    </row>
    <row r="82" spans="1:6" x14ac:dyDescent="0.35">
      <c r="A82" s="244">
        <v>21110.004000000001</v>
      </c>
      <c r="B82" s="265" t="s">
        <v>147</v>
      </c>
      <c r="C82" s="246">
        <v>35500000</v>
      </c>
      <c r="D82" s="246">
        <f>36450000+2050000-1000000</f>
        <v>37500000</v>
      </c>
      <c r="E82" s="246">
        <f>36450000+2050000-1000000</f>
        <v>37500000</v>
      </c>
      <c r="F82" s="246">
        <v>37500000</v>
      </c>
    </row>
    <row r="83" spans="1:6" x14ac:dyDescent="0.35">
      <c r="A83" s="244">
        <v>21110.005000000001</v>
      </c>
      <c r="B83" s="265" t="s">
        <v>149</v>
      </c>
      <c r="C83" s="246">
        <v>1785000</v>
      </c>
      <c r="D83" s="246">
        <v>1875000</v>
      </c>
      <c r="E83" s="246">
        <v>1875000</v>
      </c>
      <c r="F83" s="246">
        <v>1875000</v>
      </c>
    </row>
    <row r="84" spans="1:6" x14ac:dyDescent="0.35">
      <c r="A84" s="244">
        <v>21110.006000000001</v>
      </c>
      <c r="B84" s="265" t="s">
        <v>151</v>
      </c>
      <c r="C84" s="246">
        <v>13200000</v>
      </c>
      <c r="D84" s="246">
        <v>13300000</v>
      </c>
      <c r="E84" s="246">
        <v>13400000</v>
      </c>
      <c r="F84" s="246">
        <v>13400000</v>
      </c>
    </row>
    <row r="85" spans="1:6" x14ac:dyDescent="0.35">
      <c r="A85" s="244">
        <v>21110.008999999998</v>
      </c>
      <c r="B85" s="265" t="s">
        <v>153</v>
      </c>
      <c r="C85" s="246">
        <v>23000000</v>
      </c>
      <c r="D85" s="246">
        <v>23000000</v>
      </c>
      <c r="E85" s="246">
        <v>23000000</v>
      </c>
      <c r="F85" s="246">
        <v>23000000</v>
      </c>
    </row>
    <row r="86" spans="1:6" ht="40.5" x14ac:dyDescent="0.35">
      <c r="A86" s="244">
        <v>21110.01</v>
      </c>
      <c r="B86" s="265" t="s">
        <v>155</v>
      </c>
      <c r="C86" s="246">
        <v>58000</v>
      </c>
      <c r="D86" s="266">
        <v>0</v>
      </c>
      <c r="E86" s="266">
        <v>0</v>
      </c>
      <c r="F86" s="266">
        <v>0</v>
      </c>
    </row>
    <row r="87" spans="1:6" s="237" customFormat="1" x14ac:dyDescent="0.35">
      <c r="A87" s="238">
        <v>21111</v>
      </c>
      <c r="B87" s="239" t="s">
        <v>156</v>
      </c>
      <c r="C87" s="267">
        <f>SUM(C88:C91)</f>
        <v>51054000</v>
      </c>
      <c r="D87" s="267">
        <f>SUM(D88:D91)</f>
        <v>51255000</v>
      </c>
      <c r="E87" s="267">
        <f>SUM(E88:E91)</f>
        <v>51255001</v>
      </c>
      <c r="F87" s="267">
        <f>SUM(F88:F91)</f>
        <v>51255002</v>
      </c>
    </row>
    <row r="88" spans="1:6" x14ac:dyDescent="0.35">
      <c r="A88" s="244">
        <v>21111001</v>
      </c>
      <c r="B88" s="265" t="s">
        <v>157</v>
      </c>
      <c r="C88" s="246">
        <v>504000</v>
      </c>
      <c r="D88" s="246">
        <v>0</v>
      </c>
      <c r="E88" s="246">
        <v>0</v>
      </c>
      <c r="F88" s="246">
        <v>0</v>
      </c>
    </row>
    <row r="89" spans="1:6" x14ac:dyDescent="0.35">
      <c r="A89" s="244">
        <v>21111002</v>
      </c>
      <c r="B89" s="265" t="s">
        <v>158</v>
      </c>
      <c r="C89" s="246">
        <v>44500000</v>
      </c>
      <c r="D89" s="246">
        <v>45000000</v>
      </c>
      <c r="E89" s="246">
        <v>45000000</v>
      </c>
      <c r="F89" s="246">
        <v>45000000</v>
      </c>
    </row>
    <row r="90" spans="1:6" x14ac:dyDescent="0.35">
      <c r="A90" s="244">
        <v>21111100</v>
      </c>
      <c r="B90" s="265" t="s">
        <v>160</v>
      </c>
      <c r="C90" s="246">
        <v>6000000</v>
      </c>
      <c r="D90" s="246">
        <v>6200000</v>
      </c>
      <c r="E90" s="246">
        <v>6200000</v>
      </c>
      <c r="F90" s="246">
        <v>6200000</v>
      </c>
    </row>
    <row r="91" spans="1:6" x14ac:dyDescent="0.35">
      <c r="A91" s="244">
        <v>21111200</v>
      </c>
      <c r="B91" s="265" t="s">
        <v>162</v>
      </c>
      <c r="C91" s="246">
        <v>50000</v>
      </c>
      <c r="D91" s="246">
        <v>55000</v>
      </c>
      <c r="E91" s="246">
        <v>55001</v>
      </c>
      <c r="F91" s="246">
        <v>55002</v>
      </c>
    </row>
    <row r="92" spans="1:6" s="237" customFormat="1" x14ac:dyDescent="0.35">
      <c r="A92" s="238">
        <v>21210</v>
      </c>
      <c r="B92" s="239" t="s">
        <v>163</v>
      </c>
      <c r="C92" s="267">
        <f>C93</f>
        <v>3000000</v>
      </c>
      <c r="D92" s="267">
        <f>D93</f>
        <v>3500000</v>
      </c>
      <c r="E92" s="267">
        <f>E93</f>
        <v>3500000</v>
      </c>
      <c r="F92" s="267">
        <f>F93</f>
        <v>3500000</v>
      </c>
    </row>
    <row r="93" spans="1:6" ht="40.5" x14ac:dyDescent="0.35">
      <c r="A93" s="244">
        <v>21210001</v>
      </c>
      <c r="B93" s="268" t="s">
        <v>164</v>
      </c>
      <c r="C93" s="246">
        <v>3000000</v>
      </c>
      <c r="D93" s="246">
        <v>3500000</v>
      </c>
      <c r="E93" s="246">
        <v>3500000</v>
      </c>
      <c r="F93" s="246">
        <v>3500000</v>
      </c>
    </row>
    <row r="94" spans="1:6" s="237" customFormat="1" x14ac:dyDescent="0.35">
      <c r="A94" s="269">
        <v>22</v>
      </c>
      <c r="B94" s="270" t="s">
        <v>165</v>
      </c>
      <c r="C94" s="271">
        <f>C95+C100+C103+C106+C109+C113+C119+C121+C123+C128+C135+C141</f>
        <v>130862000</v>
      </c>
      <c r="D94" s="271">
        <f>D95+D100+D103+D106+D109+D113+D119+D121+D123+D128+D135+D141</f>
        <v>124760000</v>
      </c>
      <c r="E94" s="271">
        <f>E95+E100+E103+E106+E109+E113+E119+E121+E123+E128+E135+E141</f>
        <v>106445000</v>
      </c>
      <c r="F94" s="271">
        <f>F95+F100+F103+F106+F109+F113+F119+F121+F123+F128+F135+F141</f>
        <v>95735001</v>
      </c>
    </row>
    <row r="95" spans="1:6" s="237" customFormat="1" x14ac:dyDescent="0.35">
      <c r="A95" s="238">
        <v>22010</v>
      </c>
      <c r="B95" s="239" t="s">
        <v>166</v>
      </c>
      <c r="C95" s="267">
        <f>SUM(C96:C99)</f>
        <v>20650000</v>
      </c>
      <c r="D95" s="267">
        <f>SUM(D96:D99)</f>
        <v>20150000</v>
      </c>
      <c r="E95" s="267">
        <f>SUM(E96:E99)</f>
        <v>20150000</v>
      </c>
      <c r="F95" s="267">
        <f>SUM(F96:F99)</f>
        <v>20150000</v>
      </c>
    </row>
    <row r="96" spans="1:6" x14ac:dyDescent="0.35">
      <c r="A96" s="244">
        <v>22010001</v>
      </c>
      <c r="B96" s="265" t="s">
        <v>167</v>
      </c>
      <c r="C96" s="246">
        <v>14000000</v>
      </c>
      <c r="D96" s="246">
        <v>13500000</v>
      </c>
      <c r="E96" s="246">
        <v>13500000</v>
      </c>
      <c r="F96" s="246">
        <v>13500000</v>
      </c>
    </row>
    <row r="97" spans="1:6" x14ac:dyDescent="0.35">
      <c r="A97" s="244">
        <v>22010002</v>
      </c>
      <c r="B97" s="265" t="s">
        <v>168</v>
      </c>
      <c r="C97" s="246">
        <v>5500000</v>
      </c>
      <c r="D97" s="246">
        <v>5500000</v>
      </c>
      <c r="E97" s="246">
        <v>5500000</v>
      </c>
      <c r="F97" s="246">
        <v>5500000</v>
      </c>
    </row>
    <row r="98" spans="1:6" x14ac:dyDescent="0.35">
      <c r="A98" s="244">
        <v>22010003</v>
      </c>
      <c r="B98" s="265" t="s">
        <v>170</v>
      </c>
      <c r="C98" s="246">
        <v>600000</v>
      </c>
      <c r="D98" s="246">
        <v>600000</v>
      </c>
      <c r="E98" s="246">
        <v>600000</v>
      </c>
      <c r="F98" s="246">
        <v>600000</v>
      </c>
    </row>
    <row r="99" spans="1:6" x14ac:dyDescent="0.35">
      <c r="A99" s="244">
        <v>22010004</v>
      </c>
      <c r="B99" s="265" t="s">
        <v>171</v>
      </c>
      <c r="C99" s="246">
        <v>550000</v>
      </c>
      <c r="D99" s="246">
        <v>550000</v>
      </c>
      <c r="E99" s="246">
        <v>550000</v>
      </c>
      <c r="F99" s="246">
        <v>550000</v>
      </c>
    </row>
    <row r="100" spans="1:6" s="237" customFormat="1" x14ac:dyDescent="0.35">
      <c r="A100" s="238">
        <v>22020</v>
      </c>
      <c r="B100" s="239" t="s">
        <v>172</v>
      </c>
      <c r="C100" s="267">
        <f>SUM(C101:C102)</f>
        <v>300000</v>
      </c>
      <c r="D100" s="267">
        <f>SUM(D101:D102)</f>
        <v>350000</v>
      </c>
      <c r="E100" s="267">
        <f>SUM(E101:E102)</f>
        <v>300000</v>
      </c>
      <c r="F100" s="267">
        <f>SUM(F101:F102)</f>
        <v>300000</v>
      </c>
    </row>
    <row r="101" spans="1:6" x14ac:dyDescent="0.35">
      <c r="A101" s="244">
        <v>22020001</v>
      </c>
      <c r="B101" s="265" t="s">
        <v>173</v>
      </c>
      <c r="C101" s="246">
        <v>225000</v>
      </c>
      <c r="D101" s="246">
        <v>275000</v>
      </c>
      <c r="E101" s="246">
        <v>225000</v>
      </c>
      <c r="F101" s="246">
        <v>225000</v>
      </c>
    </row>
    <row r="102" spans="1:6" x14ac:dyDescent="0.35">
      <c r="A102" s="244">
        <v>22020006</v>
      </c>
      <c r="B102" s="265" t="s">
        <v>174</v>
      </c>
      <c r="C102" s="246">
        <v>75000</v>
      </c>
      <c r="D102" s="246">
        <v>75000</v>
      </c>
      <c r="E102" s="246">
        <v>75000</v>
      </c>
      <c r="F102" s="246">
        <v>75000</v>
      </c>
    </row>
    <row r="103" spans="1:6" s="237" customFormat="1" x14ac:dyDescent="0.35">
      <c r="A103" s="238">
        <v>22030</v>
      </c>
      <c r="B103" s="239" t="s">
        <v>175</v>
      </c>
      <c r="C103" s="267">
        <f>C104+C105</f>
        <v>18849000</v>
      </c>
      <c r="D103" s="267">
        <f>D104+D105</f>
        <v>15700000</v>
      </c>
      <c r="E103" s="267">
        <f>E104+E105</f>
        <v>8400000</v>
      </c>
      <c r="F103" s="267">
        <f>F104+F105</f>
        <v>3500000</v>
      </c>
    </row>
    <row r="104" spans="1:6" x14ac:dyDescent="0.35">
      <c r="A104" s="272">
        <v>22030001</v>
      </c>
      <c r="B104" s="273" t="s">
        <v>176</v>
      </c>
      <c r="C104" s="257">
        <v>18297000</v>
      </c>
      <c r="D104" s="274">
        <v>15700000</v>
      </c>
      <c r="E104" s="257">
        <v>8400000</v>
      </c>
      <c r="F104" s="257">
        <v>3500000</v>
      </c>
    </row>
    <row r="105" spans="1:6" ht="40.5" x14ac:dyDescent="0.35">
      <c r="A105" s="272">
        <v>22030007</v>
      </c>
      <c r="B105" s="273" t="s">
        <v>178</v>
      </c>
      <c r="C105" s="257">
        <v>552000</v>
      </c>
      <c r="D105" s="257">
        <v>0</v>
      </c>
      <c r="E105" s="257">
        <v>0</v>
      </c>
      <c r="F105" s="257">
        <v>0</v>
      </c>
    </row>
    <row r="106" spans="1:6" s="237" customFormat="1" x14ac:dyDescent="0.35">
      <c r="A106" s="238">
        <v>22040</v>
      </c>
      <c r="B106" s="239" t="s">
        <v>179</v>
      </c>
      <c r="C106" s="267">
        <f>SUM(C107:C108)</f>
        <v>7000000</v>
      </c>
      <c r="D106" s="275">
        <f>SUM(D107:D108)</f>
        <v>6500000</v>
      </c>
      <c r="E106" s="275">
        <f>SUM(E107:E108)</f>
        <v>4000000</v>
      </c>
      <c r="F106" s="275">
        <f>SUM(F107:F108)</f>
        <v>4000000</v>
      </c>
    </row>
    <row r="107" spans="1:6" x14ac:dyDescent="0.35">
      <c r="A107" s="244">
        <v>22040001</v>
      </c>
      <c r="B107" s="265" t="s">
        <v>180</v>
      </c>
      <c r="C107" s="246">
        <v>5500000</v>
      </c>
      <c r="D107" s="257">
        <v>4500000</v>
      </c>
      <c r="E107" s="257">
        <v>2000000</v>
      </c>
      <c r="F107" s="257">
        <v>2000000</v>
      </c>
    </row>
    <row r="108" spans="1:6" x14ac:dyDescent="0.35">
      <c r="A108" s="244">
        <v>22040002</v>
      </c>
      <c r="B108" s="265" t="s">
        <v>181</v>
      </c>
      <c r="C108" s="246">
        <v>1500000</v>
      </c>
      <c r="D108" s="246">
        <v>2000000</v>
      </c>
      <c r="E108" s="246">
        <v>2000000</v>
      </c>
      <c r="F108" s="246">
        <v>2000000</v>
      </c>
    </row>
    <row r="109" spans="1:6" s="237" customFormat="1" x14ac:dyDescent="0.35">
      <c r="A109" s="238">
        <v>22050</v>
      </c>
      <c r="B109" s="239" t="s">
        <v>182</v>
      </c>
      <c r="C109" s="267">
        <f>SUM(C110:C112)</f>
        <v>1828000</v>
      </c>
      <c r="D109" s="267">
        <f>SUM(D110:D112)</f>
        <v>2025000</v>
      </c>
      <c r="E109" s="267">
        <f>SUM(E110:E112)</f>
        <v>2025000</v>
      </c>
      <c r="F109" s="267">
        <f>SUM(F110:F112)</f>
        <v>2025000</v>
      </c>
    </row>
    <row r="110" spans="1:6" x14ac:dyDescent="0.35">
      <c r="A110" s="244">
        <v>22050001</v>
      </c>
      <c r="B110" s="265" t="s">
        <v>183</v>
      </c>
      <c r="C110" s="246">
        <v>1425000</v>
      </c>
      <c r="D110" s="246">
        <v>1425000</v>
      </c>
      <c r="E110" s="246">
        <v>1425000</v>
      </c>
      <c r="F110" s="246">
        <v>1425000</v>
      </c>
    </row>
    <row r="111" spans="1:6" x14ac:dyDescent="0.35">
      <c r="A111" s="244">
        <v>22050002</v>
      </c>
      <c r="B111" s="265" t="s">
        <v>184</v>
      </c>
      <c r="C111" s="246">
        <v>3000</v>
      </c>
      <c r="D111" s="246">
        <v>0</v>
      </c>
      <c r="E111" s="246">
        <v>0</v>
      </c>
      <c r="F111" s="246">
        <v>0</v>
      </c>
    </row>
    <row r="112" spans="1:6" x14ac:dyDescent="0.35">
      <c r="A112" s="244">
        <v>22050003</v>
      </c>
      <c r="B112" s="265" t="s">
        <v>185</v>
      </c>
      <c r="C112" s="246">
        <v>400000</v>
      </c>
      <c r="D112" s="246">
        <v>600000</v>
      </c>
      <c r="E112" s="246">
        <v>600000</v>
      </c>
      <c r="F112" s="246">
        <v>600000</v>
      </c>
    </row>
    <row r="113" spans="1:6" s="237" customFormat="1" x14ac:dyDescent="0.35">
      <c r="A113" s="238">
        <v>22060</v>
      </c>
      <c r="B113" s="239" t="s">
        <v>186</v>
      </c>
      <c r="C113" s="267">
        <f>SUM(C114:C118)</f>
        <v>42785000</v>
      </c>
      <c r="D113" s="267">
        <f>SUM(D114:D118)</f>
        <v>32585000</v>
      </c>
      <c r="E113" s="267">
        <f>SUM(E114:E118)</f>
        <v>18310000</v>
      </c>
      <c r="F113" s="267">
        <f>SUM(F114:F118)</f>
        <v>18310000</v>
      </c>
    </row>
    <row r="114" spans="1:6" x14ac:dyDescent="0.35">
      <c r="A114" s="272">
        <v>22060001</v>
      </c>
      <c r="B114" s="273" t="s">
        <v>187</v>
      </c>
      <c r="C114" s="246">
        <v>4000000</v>
      </c>
      <c r="D114" s="256">
        <f>4000000+500000</f>
        <v>4500000</v>
      </c>
      <c r="E114" s="246">
        <v>4000000</v>
      </c>
      <c r="F114" s="246">
        <v>4000000</v>
      </c>
    </row>
    <row r="115" spans="1:6" x14ac:dyDescent="0.35">
      <c r="A115" s="272">
        <v>22060003</v>
      </c>
      <c r="B115" s="273" t="s">
        <v>174</v>
      </c>
      <c r="C115" s="246">
        <v>3875000</v>
      </c>
      <c r="D115" s="246">
        <v>3875000</v>
      </c>
      <c r="E115" s="246">
        <v>3875000</v>
      </c>
      <c r="F115" s="246">
        <v>3875000</v>
      </c>
    </row>
    <row r="116" spans="1:6" x14ac:dyDescent="0.35">
      <c r="A116" s="272">
        <v>22060004</v>
      </c>
      <c r="B116" s="273" t="s">
        <v>188</v>
      </c>
      <c r="C116" s="246">
        <v>2200000</v>
      </c>
      <c r="D116" s="246">
        <v>2200000</v>
      </c>
      <c r="E116" s="246">
        <v>2200000</v>
      </c>
      <c r="F116" s="246">
        <v>2200000</v>
      </c>
    </row>
    <row r="117" spans="1:6" x14ac:dyDescent="0.35">
      <c r="A117" s="272">
        <v>22060005</v>
      </c>
      <c r="B117" s="273" t="s">
        <v>189</v>
      </c>
      <c r="C117" s="246">
        <v>32700000</v>
      </c>
      <c r="D117" s="256">
        <f>5000000+15000000</f>
        <v>20000000</v>
      </c>
      <c r="E117" s="246">
        <v>8225000</v>
      </c>
      <c r="F117" s="246">
        <v>8225000</v>
      </c>
    </row>
    <row r="118" spans="1:6" x14ac:dyDescent="0.35">
      <c r="A118" s="272">
        <v>22060010</v>
      </c>
      <c r="B118" s="273" t="s">
        <v>190</v>
      </c>
      <c r="C118" s="246">
        <v>10000</v>
      </c>
      <c r="D118" s="246">
        <f>10000+2000000</f>
        <v>2010000</v>
      </c>
      <c r="E118" s="246">
        <v>10000</v>
      </c>
      <c r="F118" s="246">
        <v>10000</v>
      </c>
    </row>
    <row r="119" spans="1:6" s="237" customFormat="1" x14ac:dyDescent="0.35">
      <c r="A119" s="238">
        <v>22070</v>
      </c>
      <c r="B119" s="239" t="s">
        <v>191</v>
      </c>
      <c r="C119" s="267">
        <f>C120</f>
        <v>3400000</v>
      </c>
      <c r="D119" s="267">
        <f>D120</f>
        <v>5000000</v>
      </c>
      <c r="E119" s="267">
        <f>E120</f>
        <v>5000000</v>
      </c>
      <c r="F119" s="267">
        <f>F120</f>
        <v>5000000</v>
      </c>
    </row>
    <row r="120" spans="1:6" x14ac:dyDescent="0.35">
      <c r="A120" s="244">
        <v>22070006</v>
      </c>
      <c r="B120" s="265" t="s">
        <v>192</v>
      </c>
      <c r="C120" s="246">
        <v>3400000</v>
      </c>
      <c r="D120" s="246">
        <v>5000000</v>
      </c>
      <c r="E120" s="246">
        <v>5000000</v>
      </c>
      <c r="F120" s="246">
        <v>5000000</v>
      </c>
    </row>
    <row r="121" spans="1:6" s="237" customFormat="1" x14ac:dyDescent="0.35">
      <c r="A121" s="238">
        <v>22090</v>
      </c>
      <c r="B121" s="239" t="s">
        <v>193</v>
      </c>
      <c r="C121" s="267">
        <f>C122</f>
        <v>2400000</v>
      </c>
      <c r="D121" s="267">
        <f>D122</f>
        <v>5000000</v>
      </c>
      <c r="E121" s="267">
        <f>E122</f>
        <v>5000000</v>
      </c>
      <c r="F121" s="267">
        <f>F122</f>
        <v>5000000</v>
      </c>
    </row>
    <row r="122" spans="1:6" x14ac:dyDescent="0.35">
      <c r="A122" s="272">
        <v>22090001</v>
      </c>
      <c r="B122" s="273" t="s">
        <v>194</v>
      </c>
      <c r="C122" s="257">
        <v>2400000</v>
      </c>
      <c r="D122" s="257">
        <v>5000000</v>
      </c>
      <c r="E122" s="257">
        <v>5000000</v>
      </c>
      <c r="F122" s="257">
        <v>5000000</v>
      </c>
    </row>
    <row r="123" spans="1:6" s="237" customFormat="1" x14ac:dyDescent="0.35">
      <c r="A123" s="238">
        <v>22100</v>
      </c>
      <c r="B123" s="239" t="s">
        <v>195</v>
      </c>
      <c r="C123" s="267">
        <f>SUM(C124:C127)</f>
        <v>11900000</v>
      </c>
      <c r="D123" s="275">
        <f>SUM(D124:D127)</f>
        <v>12500000</v>
      </c>
      <c r="E123" s="275">
        <f>SUM(E114:E118)</f>
        <v>18310000</v>
      </c>
      <c r="F123" s="275">
        <f>SUM(F124:F127)</f>
        <v>12500000</v>
      </c>
    </row>
    <row r="124" spans="1:6" x14ac:dyDescent="0.35">
      <c r="A124" s="272">
        <v>22100001</v>
      </c>
      <c r="B124" s="273" t="s">
        <v>196</v>
      </c>
      <c r="C124" s="257">
        <v>800000</v>
      </c>
      <c r="D124" s="257">
        <v>800000</v>
      </c>
      <c r="E124" s="257">
        <v>800000</v>
      </c>
      <c r="F124" s="257">
        <v>800000</v>
      </c>
    </row>
    <row r="125" spans="1:6" x14ac:dyDescent="0.35">
      <c r="A125" s="272">
        <v>22100003</v>
      </c>
      <c r="B125" s="273" t="s">
        <v>197</v>
      </c>
      <c r="C125" s="257">
        <v>4000000</v>
      </c>
      <c r="D125" s="257">
        <v>4000000</v>
      </c>
      <c r="E125" s="257">
        <v>4000000</v>
      </c>
      <c r="F125" s="257">
        <v>4000000</v>
      </c>
    </row>
    <row r="126" spans="1:6" x14ac:dyDescent="0.35">
      <c r="A126" s="272">
        <v>22100004</v>
      </c>
      <c r="B126" s="273" t="s">
        <v>198</v>
      </c>
      <c r="C126" s="257">
        <v>2500000</v>
      </c>
      <c r="D126" s="257">
        <v>3100000</v>
      </c>
      <c r="E126" s="257">
        <v>3100000</v>
      </c>
      <c r="F126" s="257">
        <v>3100000</v>
      </c>
    </row>
    <row r="127" spans="1:6" x14ac:dyDescent="0.35">
      <c r="A127" s="272">
        <v>22100006</v>
      </c>
      <c r="B127" s="273" t="s">
        <v>199</v>
      </c>
      <c r="C127" s="257">
        <f>3600000+1000000</f>
        <v>4600000</v>
      </c>
      <c r="D127" s="257">
        <f>4600000</f>
        <v>4600000</v>
      </c>
      <c r="E127" s="257">
        <f>4600000</f>
        <v>4600000</v>
      </c>
      <c r="F127" s="257">
        <f>4600000</f>
        <v>4600000</v>
      </c>
    </row>
    <row r="128" spans="1:6" s="237" customFormat="1" x14ac:dyDescent="0.35">
      <c r="A128" s="238">
        <v>22120</v>
      </c>
      <c r="B128" s="239" t="s">
        <v>200</v>
      </c>
      <c r="C128" s="276">
        <f>SUM(C131:C134)</f>
        <v>16400000</v>
      </c>
      <c r="D128" s="277">
        <f>SUM(D130:D134)</f>
        <v>18300000</v>
      </c>
      <c r="E128" s="277">
        <f t="shared" ref="E128:F128" si="0">SUM(E130:E134)</f>
        <v>18300000</v>
      </c>
      <c r="F128" s="277">
        <f t="shared" si="0"/>
        <v>18300000</v>
      </c>
    </row>
    <row r="129" spans="1:8" s="237" customFormat="1" x14ac:dyDescent="0.35">
      <c r="A129" s="241"/>
      <c r="B129" s="278" t="s">
        <v>7</v>
      </c>
      <c r="C129" s="279"/>
      <c r="D129" s="280"/>
      <c r="E129" s="280"/>
      <c r="F129" s="280"/>
    </row>
    <row r="130" spans="1:8" ht="26.25" customHeight="1" x14ac:dyDescent="0.35">
      <c r="A130" s="281">
        <v>22120002</v>
      </c>
      <c r="B130" s="273" t="s">
        <v>201</v>
      </c>
      <c r="C130" s="246">
        <v>0</v>
      </c>
      <c r="D130" s="257">
        <v>1000000</v>
      </c>
      <c r="E130" s="257">
        <v>1000000</v>
      </c>
      <c r="F130" s="257">
        <v>1000000</v>
      </c>
    </row>
    <row r="131" spans="1:8" x14ac:dyDescent="0.35">
      <c r="A131" s="272">
        <v>22120005</v>
      </c>
      <c r="B131" s="273" t="s">
        <v>202</v>
      </c>
      <c r="C131" s="257">
        <v>12500000</v>
      </c>
      <c r="D131" s="257">
        <v>13000000</v>
      </c>
      <c r="E131" s="257">
        <v>13000000</v>
      </c>
      <c r="F131" s="257">
        <v>13000000</v>
      </c>
    </row>
    <row r="132" spans="1:8" x14ac:dyDescent="0.35">
      <c r="A132" s="272">
        <v>22120007</v>
      </c>
      <c r="B132" s="273" t="s">
        <v>203</v>
      </c>
      <c r="C132" s="257">
        <v>1000000</v>
      </c>
      <c r="D132" s="257">
        <v>1400000</v>
      </c>
      <c r="E132" s="257">
        <v>1400000</v>
      </c>
      <c r="F132" s="257">
        <v>1400000</v>
      </c>
    </row>
    <row r="133" spans="1:8" ht="40.5" x14ac:dyDescent="0.35">
      <c r="A133" s="272">
        <v>22120019</v>
      </c>
      <c r="B133" s="273" t="s">
        <v>205</v>
      </c>
      <c r="C133" s="257">
        <v>2500000</v>
      </c>
      <c r="D133" s="257">
        <v>2500000</v>
      </c>
      <c r="E133" s="257">
        <v>2500000</v>
      </c>
      <c r="F133" s="257">
        <v>2500000</v>
      </c>
    </row>
    <row r="134" spans="1:8" x14ac:dyDescent="0.35">
      <c r="A134" s="272">
        <v>22120027</v>
      </c>
      <c r="B134" s="273" t="s">
        <v>207</v>
      </c>
      <c r="C134" s="257">
        <v>400000</v>
      </c>
      <c r="D134" s="257">
        <v>400000</v>
      </c>
      <c r="E134" s="257">
        <v>400000</v>
      </c>
      <c r="F134" s="257">
        <v>400000</v>
      </c>
      <c r="H134" s="282"/>
    </row>
    <row r="135" spans="1:8" s="237" customFormat="1" x14ac:dyDescent="0.35">
      <c r="A135" s="238">
        <v>22180</v>
      </c>
      <c r="B135" s="239" t="s">
        <v>208</v>
      </c>
      <c r="C135" s="267">
        <f>SUM(C136:C140)</f>
        <v>0</v>
      </c>
      <c r="D135" s="275">
        <f>SUM(D136:D140)</f>
        <v>0</v>
      </c>
      <c r="E135" s="275">
        <f>SUM(E136:E140)</f>
        <v>0</v>
      </c>
      <c r="F135" s="275">
        <f>SUM(F136:F140)</f>
        <v>0</v>
      </c>
    </row>
    <row r="136" spans="1:8" x14ac:dyDescent="0.35">
      <c r="A136" s="244">
        <v>22180001</v>
      </c>
      <c r="B136" s="283" t="s">
        <v>209</v>
      </c>
      <c r="C136" s="246">
        <v>0</v>
      </c>
      <c r="D136" s="257">
        <v>0</v>
      </c>
      <c r="E136" s="257">
        <v>0</v>
      </c>
      <c r="F136" s="257">
        <v>0</v>
      </c>
    </row>
    <row r="137" spans="1:8" x14ac:dyDescent="0.35">
      <c r="A137" s="244">
        <v>22180002</v>
      </c>
      <c r="B137" s="284" t="s">
        <v>210</v>
      </c>
      <c r="C137" s="266">
        <v>0</v>
      </c>
      <c r="D137" s="285">
        <v>0</v>
      </c>
      <c r="E137" s="285">
        <v>0</v>
      </c>
      <c r="F137" s="285">
        <v>0</v>
      </c>
    </row>
    <row r="138" spans="1:8" x14ac:dyDescent="0.35">
      <c r="A138" s="244">
        <v>22180005</v>
      </c>
      <c r="B138" s="284" t="s">
        <v>211</v>
      </c>
      <c r="C138" s="247">
        <v>0</v>
      </c>
      <c r="D138" s="286">
        <v>0</v>
      </c>
      <c r="E138" s="286">
        <v>0</v>
      </c>
      <c r="F138" s="286">
        <v>0</v>
      </c>
    </row>
    <row r="139" spans="1:8" ht="40.5" x14ac:dyDescent="0.35">
      <c r="A139" s="244">
        <v>22180011</v>
      </c>
      <c r="B139" s="284" t="s">
        <v>213</v>
      </c>
      <c r="C139" s="266">
        <v>0</v>
      </c>
      <c r="D139" s="285">
        <v>0</v>
      </c>
      <c r="E139" s="285">
        <v>0</v>
      </c>
      <c r="F139" s="285">
        <v>0</v>
      </c>
    </row>
    <row r="140" spans="1:8" ht="40.5" x14ac:dyDescent="0.35">
      <c r="A140" s="244">
        <v>22180012</v>
      </c>
      <c r="B140" s="284" t="s">
        <v>215</v>
      </c>
      <c r="C140" s="247">
        <v>0</v>
      </c>
      <c r="D140" s="286">
        <v>0</v>
      </c>
      <c r="E140" s="286">
        <v>0</v>
      </c>
      <c r="F140" s="286">
        <v>0</v>
      </c>
    </row>
    <row r="141" spans="1:8" s="237" customFormat="1" x14ac:dyDescent="0.35">
      <c r="A141" s="238">
        <v>22900</v>
      </c>
      <c r="B141" s="239" t="s">
        <v>216</v>
      </c>
      <c r="C141" s="267">
        <f>SUM(C142:C148)</f>
        <v>5350000</v>
      </c>
      <c r="D141" s="275">
        <f>SUM(D142:D148)</f>
        <v>6650000</v>
      </c>
      <c r="E141" s="275">
        <f>SUM(E142:E148)</f>
        <v>6650000</v>
      </c>
      <c r="F141" s="275">
        <f>SUM(F142:F148)</f>
        <v>6650001</v>
      </c>
    </row>
    <row r="142" spans="1:8" x14ac:dyDescent="0.35">
      <c r="A142" s="272">
        <v>22900001</v>
      </c>
      <c r="B142" s="273" t="s">
        <v>217</v>
      </c>
      <c r="C142" s="257">
        <v>600000</v>
      </c>
      <c r="D142" s="257">
        <v>600000</v>
      </c>
      <c r="E142" s="257">
        <v>600000</v>
      </c>
      <c r="F142" s="257">
        <v>600000</v>
      </c>
    </row>
    <row r="143" spans="1:8" x14ac:dyDescent="0.35">
      <c r="A143" s="272">
        <v>22900002</v>
      </c>
      <c r="B143" s="273" t="s">
        <v>218</v>
      </c>
      <c r="C143" s="257">
        <v>600000</v>
      </c>
      <c r="D143" s="257">
        <v>1000000</v>
      </c>
      <c r="E143" s="257">
        <v>1000000</v>
      </c>
      <c r="F143" s="257">
        <v>1000000</v>
      </c>
    </row>
    <row r="144" spans="1:8" x14ac:dyDescent="0.35">
      <c r="A144" s="272">
        <v>22900016</v>
      </c>
      <c r="B144" s="273" t="s">
        <v>220</v>
      </c>
      <c r="C144" s="257">
        <v>1100000</v>
      </c>
      <c r="D144" s="257">
        <v>1500000</v>
      </c>
      <c r="E144" s="257">
        <v>1500000</v>
      </c>
      <c r="F144" s="257">
        <v>1500000</v>
      </c>
    </row>
    <row r="145" spans="1:6" x14ac:dyDescent="0.35">
      <c r="A145" s="272">
        <v>22900024</v>
      </c>
      <c r="B145" s="273" t="s">
        <v>222</v>
      </c>
      <c r="C145" s="257">
        <v>50000</v>
      </c>
      <c r="D145" s="257">
        <v>50000</v>
      </c>
      <c r="E145" s="257">
        <v>50000</v>
      </c>
      <c r="F145" s="257">
        <v>50000</v>
      </c>
    </row>
    <row r="146" spans="1:6" x14ac:dyDescent="0.35">
      <c r="A146" s="272">
        <v>22900099</v>
      </c>
      <c r="B146" s="273" t="s">
        <v>224</v>
      </c>
      <c r="C146" s="257">
        <v>1500000</v>
      </c>
      <c r="D146" s="257">
        <v>1500000</v>
      </c>
      <c r="E146" s="257">
        <v>1500000</v>
      </c>
      <c r="F146" s="257">
        <v>1500000</v>
      </c>
    </row>
    <row r="147" spans="1:6" x14ac:dyDescent="0.35">
      <c r="A147" s="272">
        <v>22900906</v>
      </c>
      <c r="B147" s="273" t="s">
        <v>226</v>
      </c>
      <c r="C147" s="257">
        <v>1000000</v>
      </c>
      <c r="D147" s="257">
        <v>1000000</v>
      </c>
      <c r="E147" s="257">
        <v>1000000</v>
      </c>
      <c r="F147" s="257">
        <v>1000000</v>
      </c>
    </row>
    <row r="148" spans="1:6" x14ac:dyDescent="0.35">
      <c r="A148" s="272">
        <v>22900922</v>
      </c>
      <c r="B148" s="287" t="s">
        <v>228</v>
      </c>
      <c r="C148" s="257">
        <v>500000</v>
      </c>
      <c r="D148" s="257">
        <v>1000000</v>
      </c>
      <c r="E148" s="257">
        <v>1000000</v>
      </c>
      <c r="F148" s="257">
        <v>1000001</v>
      </c>
    </row>
    <row r="149" spans="1:6" s="237" customFormat="1" x14ac:dyDescent="0.35">
      <c r="A149" s="269">
        <v>26</v>
      </c>
      <c r="B149" s="270" t="s">
        <v>229</v>
      </c>
      <c r="C149" s="271">
        <f>C150+C157</f>
        <v>3065000</v>
      </c>
      <c r="D149" s="271">
        <f>D150+D157</f>
        <v>1565000</v>
      </c>
      <c r="E149" s="271">
        <f>E150+E157</f>
        <v>1565000</v>
      </c>
      <c r="F149" s="271">
        <f>F150+F157</f>
        <v>1565000</v>
      </c>
    </row>
    <row r="150" spans="1:6" s="237" customFormat="1" x14ac:dyDescent="0.35">
      <c r="A150" s="238">
        <v>26210</v>
      </c>
      <c r="B150" s="238" t="s">
        <v>230</v>
      </c>
      <c r="C150" s="267">
        <f>SUM(C151:C156)</f>
        <v>565000</v>
      </c>
      <c r="D150" s="267">
        <f>SUM(D151:D156)</f>
        <v>565000</v>
      </c>
      <c r="E150" s="267">
        <f>SUM(E151:E156)</f>
        <v>565000</v>
      </c>
      <c r="F150" s="267">
        <f>SUM(F151:F156)</f>
        <v>565000</v>
      </c>
    </row>
    <row r="151" spans="1:6" ht="23.25" customHeight="1" x14ac:dyDescent="0.35">
      <c r="A151" s="272">
        <v>26210001</v>
      </c>
      <c r="B151" s="288" t="s">
        <v>231</v>
      </c>
      <c r="C151" s="289">
        <v>100000</v>
      </c>
      <c r="D151" s="289">
        <v>100000</v>
      </c>
      <c r="E151" s="289">
        <v>100000</v>
      </c>
      <c r="F151" s="289">
        <v>100000</v>
      </c>
    </row>
    <row r="152" spans="1:6" ht="40.5" x14ac:dyDescent="0.35">
      <c r="A152" s="272">
        <v>26210002</v>
      </c>
      <c r="B152" s="273" t="s">
        <v>232</v>
      </c>
      <c r="C152" s="257">
        <v>55000</v>
      </c>
      <c r="D152" s="257">
        <v>55000</v>
      </c>
      <c r="E152" s="257">
        <v>55000</v>
      </c>
      <c r="F152" s="257">
        <v>55000</v>
      </c>
    </row>
    <row r="153" spans="1:6" x14ac:dyDescent="0.35">
      <c r="A153" s="272">
        <v>26210003</v>
      </c>
      <c r="B153" s="288" t="s">
        <v>233</v>
      </c>
      <c r="C153" s="257">
        <v>5000</v>
      </c>
      <c r="D153" s="257">
        <v>5000</v>
      </c>
      <c r="E153" s="257">
        <v>5000</v>
      </c>
      <c r="F153" s="257">
        <v>5000</v>
      </c>
    </row>
    <row r="154" spans="1:6" ht="26.25" customHeight="1" x14ac:dyDescent="0.35">
      <c r="A154" s="272">
        <v>26210004</v>
      </c>
      <c r="B154" s="288" t="s">
        <v>234</v>
      </c>
      <c r="C154" s="257">
        <v>215000</v>
      </c>
      <c r="D154" s="257">
        <v>215000</v>
      </c>
      <c r="E154" s="257">
        <v>215000</v>
      </c>
      <c r="F154" s="257">
        <v>215000</v>
      </c>
    </row>
    <row r="155" spans="1:6" ht="30" customHeight="1" x14ac:dyDescent="0.35">
      <c r="A155" s="272">
        <v>26210162</v>
      </c>
      <c r="B155" s="288" t="s">
        <v>236</v>
      </c>
      <c r="C155" s="257">
        <v>140000</v>
      </c>
      <c r="D155" s="257">
        <v>140000</v>
      </c>
      <c r="E155" s="257">
        <v>140000</v>
      </c>
      <c r="F155" s="257">
        <v>140000</v>
      </c>
    </row>
    <row r="156" spans="1:6" ht="40.5" x14ac:dyDescent="0.35">
      <c r="A156" s="272">
        <v>26210164</v>
      </c>
      <c r="B156" s="288" t="s">
        <v>238</v>
      </c>
      <c r="C156" s="257">
        <v>50000</v>
      </c>
      <c r="D156" s="257">
        <v>50000</v>
      </c>
      <c r="E156" s="257">
        <v>50000</v>
      </c>
      <c r="F156" s="257">
        <v>50000</v>
      </c>
    </row>
    <row r="157" spans="1:6" s="237" customFormat="1" x14ac:dyDescent="0.35">
      <c r="A157" s="238">
        <v>26313</v>
      </c>
      <c r="B157" s="239" t="s">
        <v>239</v>
      </c>
      <c r="C157" s="267">
        <f>C158</f>
        <v>2500000</v>
      </c>
      <c r="D157" s="267">
        <f t="shared" ref="D157:F157" si="1">D158</f>
        <v>1000000</v>
      </c>
      <c r="E157" s="267">
        <f t="shared" si="1"/>
        <v>1000000</v>
      </c>
      <c r="F157" s="267">
        <f t="shared" si="1"/>
        <v>1000000</v>
      </c>
    </row>
    <row r="158" spans="1:6" ht="40.5" x14ac:dyDescent="0.35">
      <c r="A158" s="272">
        <v>26313126</v>
      </c>
      <c r="B158" s="288" t="s">
        <v>241</v>
      </c>
      <c r="C158" s="257">
        <v>2500000</v>
      </c>
      <c r="D158" s="290">
        <v>1000000</v>
      </c>
      <c r="E158" s="257">
        <v>1000000</v>
      </c>
      <c r="F158" s="257">
        <v>1000000</v>
      </c>
    </row>
    <row r="159" spans="1:6" s="237" customFormat="1" x14ac:dyDescent="0.35">
      <c r="A159" s="269">
        <v>27</v>
      </c>
      <c r="B159" s="270" t="s">
        <v>242</v>
      </c>
      <c r="C159" s="271">
        <f t="shared" ref="C159:F160" si="2">C160</f>
        <v>1500000</v>
      </c>
      <c r="D159" s="271">
        <f t="shared" si="2"/>
        <v>2000000</v>
      </c>
      <c r="E159" s="271">
        <f t="shared" si="2"/>
        <v>2000000</v>
      </c>
      <c r="F159" s="271">
        <f t="shared" si="2"/>
        <v>2000000</v>
      </c>
    </row>
    <row r="160" spans="1:6" s="237" customFormat="1" x14ac:dyDescent="0.35">
      <c r="A160" s="238">
        <v>27210</v>
      </c>
      <c r="B160" s="239" t="s">
        <v>243</v>
      </c>
      <c r="C160" s="267">
        <f t="shared" si="2"/>
        <v>1500000</v>
      </c>
      <c r="D160" s="267">
        <f t="shared" si="2"/>
        <v>2000000</v>
      </c>
      <c r="E160" s="267">
        <f t="shared" si="2"/>
        <v>2000000</v>
      </c>
      <c r="F160" s="267">
        <f t="shared" si="2"/>
        <v>2000000</v>
      </c>
    </row>
    <row r="161" spans="1:6" ht="40.5" x14ac:dyDescent="0.35">
      <c r="A161" s="272">
        <v>27210010</v>
      </c>
      <c r="B161" s="288" t="s">
        <v>244</v>
      </c>
      <c r="C161" s="257">
        <v>1500000</v>
      </c>
      <c r="D161" s="257">
        <v>2000000</v>
      </c>
      <c r="E161" s="257">
        <v>2000000</v>
      </c>
      <c r="F161" s="257">
        <v>2000000</v>
      </c>
    </row>
    <row r="162" spans="1:6" s="237" customFormat="1" x14ac:dyDescent="0.35">
      <c r="A162" s="269">
        <v>28</v>
      </c>
      <c r="B162" s="270" t="s">
        <v>245</v>
      </c>
      <c r="C162" s="271">
        <f t="shared" ref="C162:F163" si="3">C163</f>
        <v>2000000</v>
      </c>
      <c r="D162" s="271">
        <f t="shared" si="3"/>
        <v>2500000</v>
      </c>
      <c r="E162" s="271">
        <f t="shared" si="3"/>
        <v>2500000</v>
      </c>
      <c r="F162" s="271">
        <f t="shared" si="3"/>
        <v>2500000</v>
      </c>
    </row>
    <row r="163" spans="1:6" s="237" customFormat="1" x14ac:dyDescent="0.35">
      <c r="A163" s="238">
        <v>28211</v>
      </c>
      <c r="B163" s="239" t="s">
        <v>246</v>
      </c>
      <c r="C163" s="267">
        <f t="shared" si="3"/>
        <v>2000000</v>
      </c>
      <c r="D163" s="267">
        <f t="shared" si="3"/>
        <v>2500000</v>
      </c>
      <c r="E163" s="267">
        <f t="shared" si="3"/>
        <v>2500000</v>
      </c>
      <c r="F163" s="267">
        <f t="shared" si="3"/>
        <v>2500000</v>
      </c>
    </row>
    <row r="164" spans="1:6" ht="40.5" x14ac:dyDescent="0.35">
      <c r="A164" s="291">
        <v>28211006</v>
      </c>
      <c r="B164" s="292" t="s">
        <v>247</v>
      </c>
      <c r="C164" s="293">
        <v>2000000</v>
      </c>
      <c r="D164" s="293">
        <v>2500000</v>
      </c>
      <c r="E164" s="293">
        <v>2500000</v>
      </c>
      <c r="F164" s="293">
        <v>2500000</v>
      </c>
    </row>
    <row r="165" spans="1:6" s="237" customFormat="1" x14ac:dyDescent="0.35">
      <c r="A165" s="447" t="s">
        <v>248</v>
      </c>
      <c r="B165" s="447"/>
      <c r="C165" s="294">
        <f>C166</f>
        <v>301000000</v>
      </c>
      <c r="D165" s="294">
        <f>D166</f>
        <v>666000000</v>
      </c>
      <c r="E165" s="294">
        <f>E166</f>
        <v>157000000</v>
      </c>
      <c r="F165" s="294">
        <f>F166</f>
        <v>1000000</v>
      </c>
    </row>
    <row r="166" spans="1:6" s="237" customFormat="1" ht="27" customHeight="1" x14ac:dyDescent="0.35">
      <c r="A166" s="234">
        <v>31</v>
      </c>
      <c r="B166" s="295" t="s">
        <v>249</v>
      </c>
      <c r="C166" s="296">
        <f>C167+C178+C180+C190</f>
        <v>301000000</v>
      </c>
      <c r="D166" s="296">
        <f>D167+D178+D180+D190</f>
        <v>666000000</v>
      </c>
      <c r="E166" s="296">
        <f>E167+E178+E180+E190</f>
        <v>157000000</v>
      </c>
      <c r="F166" s="296">
        <f>F167+F178+F180+F190</f>
        <v>1000000</v>
      </c>
    </row>
    <row r="167" spans="1:6" s="237" customFormat="1" ht="32.25" customHeight="1" x14ac:dyDescent="0.35">
      <c r="A167" s="238">
        <v>31112</v>
      </c>
      <c r="B167" s="239" t="s">
        <v>251</v>
      </c>
      <c r="C167" s="267">
        <f>C168+C173+C176+C177</f>
        <v>269800000</v>
      </c>
      <c r="D167" s="267">
        <f>D168+D173+D176+D177</f>
        <v>617000000</v>
      </c>
      <c r="E167" s="267">
        <f>E168+E173+E176+E177</f>
        <v>156000000</v>
      </c>
      <c r="F167" s="267">
        <f>F168+F173+F176+F177</f>
        <v>0</v>
      </c>
    </row>
    <row r="168" spans="1:6" s="237" customFormat="1" ht="15.75" customHeight="1" x14ac:dyDescent="0.35">
      <c r="A168" s="297">
        <v>31112015</v>
      </c>
      <c r="B168" s="298" t="s">
        <v>253</v>
      </c>
      <c r="C168" s="280">
        <f>SUM(C170:C171)</f>
        <v>245000000</v>
      </c>
      <c r="D168" s="280">
        <f>SUM(D170:D171)</f>
        <v>600000000</v>
      </c>
      <c r="E168" s="280">
        <f>SUM(E170:E171)</f>
        <v>156000000</v>
      </c>
      <c r="F168" s="280">
        <f>SUM(F170:F171)</f>
        <v>0</v>
      </c>
    </row>
    <row r="169" spans="1:6" s="237" customFormat="1" x14ac:dyDescent="0.35">
      <c r="A169" s="299"/>
      <c r="B169" s="300" t="s">
        <v>7</v>
      </c>
      <c r="C169" s="280"/>
      <c r="D169" s="280"/>
      <c r="E169" s="280"/>
      <c r="F169" s="280"/>
    </row>
    <row r="170" spans="1:6" ht="40.5" x14ac:dyDescent="0.35">
      <c r="A170" s="272">
        <v>31112015</v>
      </c>
      <c r="B170" s="301" t="s">
        <v>283</v>
      </c>
      <c r="C170" s="302">
        <f>244130000+1800000-930000</f>
        <v>245000000</v>
      </c>
      <c r="D170" s="302">
        <v>600000000</v>
      </c>
      <c r="E170" s="303">
        <f>213000000-57000000</f>
        <v>156000000</v>
      </c>
      <c r="F170" s="303">
        <v>0</v>
      </c>
    </row>
    <row r="171" spans="1:6" ht="40.5" x14ac:dyDescent="0.35">
      <c r="A171" s="272">
        <v>31112015</v>
      </c>
      <c r="B171" s="304" t="s">
        <v>254</v>
      </c>
      <c r="C171" s="305">
        <v>0</v>
      </c>
      <c r="D171" s="305">
        <v>0</v>
      </c>
      <c r="E171" s="305">
        <v>0</v>
      </c>
      <c r="F171" s="305">
        <v>0</v>
      </c>
    </row>
    <row r="172" spans="1:6" x14ac:dyDescent="0.35">
      <c r="A172" s="272">
        <v>31112015</v>
      </c>
      <c r="B172" s="304" t="s">
        <v>284</v>
      </c>
      <c r="C172" s="305">
        <f>C168-C170-C171</f>
        <v>0</v>
      </c>
      <c r="D172" s="305">
        <f t="shared" ref="D172:F172" si="4">D168-D170-D171</f>
        <v>0</v>
      </c>
      <c r="E172" s="305">
        <f t="shared" si="4"/>
        <v>0</v>
      </c>
      <c r="F172" s="305">
        <f t="shared" si="4"/>
        <v>0</v>
      </c>
    </row>
    <row r="173" spans="1:6" x14ac:dyDescent="0.35">
      <c r="A173" s="272">
        <v>31112415</v>
      </c>
      <c r="B173" s="273" t="s">
        <v>256</v>
      </c>
      <c r="C173" s="257">
        <f>C174+C175</f>
        <v>4800000</v>
      </c>
      <c r="D173" s="257">
        <f>D174+D175</f>
        <v>2000000</v>
      </c>
      <c r="E173" s="257">
        <f>E174+E175</f>
        <v>0</v>
      </c>
      <c r="F173" s="257">
        <f>F174+F175</f>
        <v>0</v>
      </c>
    </row>
    <row r="174" spans="1:6" x14ac:dyDescent="0.35">
      <c r="A174" s="272">
        <v>31112415</v>
      </c>
      <c r="B174" s="301" t="s">
        <v>257</v>
      </c>
      <c r="C174" s="305">
        <f>1000000+1300000</f>
        <v>2300000</v>
      </c>
      <c r="D174" s="305">
        <f>1700000-1700000</f>
        <v>0</v>
      </c>
      <c r="E174" s="303">
        <v>0</v>
      </c>
      <c r="F174" s="303">
        <v>0</v>
      </c>
    </row>
    <row r="175" spans="1:6" x14ac:dyDescent="0.35">
      <c r="A175" s="272">
        <v>31112415</v>
      </c>
      <c r="B175" s="301" t="s">
        <v>258</v>
      </c>
      <c r="C175" s="305">
        <f>2800000-300000</f>
        <v>2500000</v>
      </c>
      <c r="D175" s="305">
        <v>2000000</v>
      </c>
      <c r="E175" s="303"/>
      <c r="F175" s="303">
        <v>0</v>
      </c>
    </row>
    <row r="176" spans="1:6" x14ac:dyDescent="0.35">
      <c r="A176" s="272">
        <v>31112442</v>
      </c>
      <c r="B176" s="273" t="s">
        <v>260</v>
      </c>
      <c r="C176" s="257">
        <v>20000000</v>
      </c>
      <c r="D176" s="257">
        <v>15000000</v>
      </c>
      <c r="E176" s="257">
        <v>0</v>
      </c>
      <c r="F176" s="257">
        <v>0</v>
      </c>
    </row>
    <row r="177" spans="1:8" x14ac:dyDescent="0.35">
      <c r="A177" s="272">
        <v>31112801</v>
      </c>
      <c r="B177" s="273" t="s">
        <v>262</v>
      </c>
      <c r="C177" s="257">
        <v>0</v>
      </c>
      <c r="D177" s="257">
        <v>0</v>
      </c>
      <c r="E177" s="257">
        <v>0</v>
      </c>
      <c r="F177" s="257">
        <v>0</v>
      </c>
    </row>
    <row r="178" spans="1:8" s="237" customFormat="1" x14ac:dyDescent="0.35">
      <c r="A178" s="238">
        <v>31121</v>
      </c>
      <c r="B178" s="239" t="s">
        <v>263</v>
      </c>
      <c r="C178" s="267">
        <f>C179</f>
        <v>2400000</v>
      </c>
      <c r="D178" s="267">
        <f t="shared" ref="D178:F178" si="5">D179</f>
        <v>0</v>
      </c>
      <c r="E178" s="267">
        <f t="shared" si="5"/>
        <v>0</v>
      </c>
      <c r="F178" s="267">
        <f t="shared" si="5"/>
        <v>0</v>
      </c>
    </row>
    <row r="179" spans="1:8" x14ac:dyDescent="0.35">
      <c r="A179" s="306">
        <v>31121801</v>
      </c>
      <c r="B179" s="307" t="s">
        <v>264</v>
      </c>
      <c r="C179" s="290">
        <v>2400000</v>
      </c>
      <c r="D179" s="290">
        <v>0</v>
      </c>
      <c r="E179" s="290">
        <v>0</v>
      </c>
      <c r="F179" s="290">
        <v>0</v>
      </c>
    </row>
    <row r="180" spans="1:8" s="237" customFormat="1" x14ac:dyDescent="0.35">
      <c r="A180" s="238">
        <v>31122</v>
      </c>
      <c r="B180" s="239" t="s">
        <v>265</v>
      </c>
      <c r="C180" s="267">
        <f>C181+C189</f>
        <v>28800000</v>
      </c>
      <c r="D180" s="267">
        <f>D181+D189</f>
        <v>49000000</v>
      </c>
      <c r="E180" s="267">
        <f>E181+E189</f>
        <v>1000000</v>
      </c>
      <c r="F180" s="267">
        <f>F181+F189</f>
        <v>1000000</v>
      </c>
    </row>
    <row r="181" spans="1:8" s="237" customFormat="1" x14ac:dyDescent="0.35">
      <c r="A181" s="297">
        <v>31122802</v>
      </c>
      <c r="B181" s="298" t="s">
        <v>267</v>
      </c>
      <c r="C181" s="280">
        <f>SUM(C182:C189)</f>
        <v>28800000</v>
      </c>
      <c r="D181" s="280">
        <f>SUM(D182:D188)</f>
        <v>49000000</v>
      </c>
      <c r="E181" s="280">
        <f>SUM(E182:E188)</f>
        <v>1000000</v>
      </c>
      <c r="F181" s="280">
        <f>SUM(F182:F188)</f>
        <v>1000000</v>
      </c>
    </row>
    <row r="182" spans="1:8" ht="40.5" x14ac:dyDescent="0.35">
      <c r="A182" s="357">
        <v>31122802</v>
      </c>
      <c r="B182" s="308" t="s">
        <v>268</v>
      </c>
      <c r="C182" s="309">
        <v>435000</v>
      </c>
      <c r="D182" s="302">
        <v>0</v>
      </c>
      <c r="E182" s="302">
        <v>0</v>
      </c>
      <c r="F182" s="302">
        <v>0</v>
      </c>
    </row>
    <row r="183" spans="1:8" ht="40.5" x14ac:dyDescent="0.35">
      <c r="A183" s="357">
        <v>31122802</v>
      </c>
      <c r="B183" s="308" t="s">
        <v>269</v>
      </c>
      <c r="C183" s="309">
        <v>1000000</v>
      </c>
      <c r="D183" s="310">
        <f>1000000+2000000</f>
        <v>3000000</v>
      </c>
      <c r="E183" s="309">
        <v>1000000</v>
      </c>
      <c r="F183" s="309">
        <v>1000000</v>
      </c>
    </row>
    <row r="184" spans="1:8" ht="40.5" x14ac:dyDescent="0.35">
      <c r="A184" s="357">
        <v>31122802</v>
      </c>
      <c r="B184" s="308" t="s">
        <v>270</v>
      </c>
      <c r="C184" s="311">
        <v>24000000</v>
      </c>
      <c r="D184" s="312">
        <f>9300000+14700000</f>
        <v>24000000</v>
      </c>
      <c r="E184" s="309">
        <v>0</v>
      </c>
      <c r="F184" s="309">
        <v>0</v>
      </c>
    </row>
    <row r="185" spans="1:8" ht="60.75" x14ac:dyDescent="0.35">
      <c r="A185" s="357">
        <v>31122802</v>
      </c>
      <c r="B185" s="308" t="s">
        <v>271</v>
      </c>
      <c r="C185" s="309">
        <f>235000+130000</f>
        <v>365000</v>
      </c>
      <c r="D185" s="302">
        <v>0</v>
      </c>
      <c r="E185" s="309">
        <v>0</v>
      </c>
      <c r="F185" s="309">
        <v>0</v>
      </c>
    </row>
    <row r="186" spans="1:8" ht="81" x14ac:dyDescent="0.35">
      <c r="A186" s="357">
        <v>31122802</v>
      </c>
      <c r="B186" s="308" t="s">
        <v>272</v>
      </c>
      <c r="C186" s="311">
        <v>3000000</v>
      </c>
      <c r="D186" s="309">
        <v>12000000</v>
      </c>
      <c r="E186" s="309">
        <v>0</v>
      </c>
      <c r="F186" s="309">
        <v>0</v>
      </c>
    </row>
    <row r="187" spans="1:8" ht="60.75" x14ac:dyDescent="0.35">
      <c r="A187" s="357">
        <v>31122802</v>
      </c>
      <c r="B187" s="308" t="s">
        <v>273</v>
      </c>
      <c r="C187" s="309">
        <v>0</v>
      </c>
      <c r="D187" s="309"/>
      <c r="E187" s="309">
        <v>0</v>
      </c>
      <c r="F187" s="309">
        <v>0</v>
      </c>
    </row>
    <row r="188" spans="1:8" ht="40.5" x14ac:dyDescent="0.35">
      <c r="A188" s="357">
        <v>31122802</v>
      </c>
      <c r="B188" s="313" t="s">
        <v>274</v>
      </c>
      <c r="C188" s="312">
        <v>0</v>
      </c>
      <c r="D188" s="314">
        <f>8000000+2000000</f>
        <v>10000000</v>
      </c>
      <c r="E188" s="312">
        <v>0</v>
      </c>
      <c r="F188" s="312">
        <v>0</v>
      </c>
      <c r="H188" s="282"/>
    </row>
    <row r="189" spans="1:8" s="318" customFormat="1" ht="40.5" x14ac:dyDescent="0.35">
      <c r="A189" s="315">
        <v>31122814</v>
      </c>
      <c r="B189" s="316" t="s">
        <v>276</v>
      </c>
      <c r="C189" s="317">
        <v>0</v>
      </c>
      <c r="D189" s="317">
        <v>0</v>
      </c>
      <c r="E189" s="317">
        <v>0</v>
      </c>
      <c r="F189" s="317">
        <v>0</v>
      </c>
    </row>
    <row r="190" spans="1:8" s="237" customFormat="1" x14ac:dyDescent="0.35">
      <c r="A190" s="238">
        <v>31132</v>
      </c>
      <c r="B190" s="239" t="s">
        <v>277</v>
      </c>
      <c r="C190" s="267">
        <f>C191</f>
        <v>0</v>
      </c>
      <c r="D190" s="267">
        <f>D191</f>
        <v>0</v>
      </c>
      <c r="E190" s="267">
        <f>E191</f>
        <v>0</v>
      </c>
      <c r="F190" s="267">
        <f>F191</f>
        <v>0</v>
      </c>
    </row>
    <row r="191" spans="1:8" s="237" customFormat="1" ht="40.5" x14ac:dyDescent="0.35">
      <c r="A191" s="241">
        <v>31132401</v>
      </c>
      <c r="B191" s="319" t="s">
        <v>279</v>
      </c>
      <c r="C191" s="279">
        <f>SUM(C192:C193)</f>
        <v>0</v>
      </c>
      <c r="D191" s="279">
        <f>SUM(D192:D193)</f>
        <v>0</v>
      </c>
      <c r="E191" s="279">
        <f>SUM(E192:E193)</f>
        <v>0</v>
      </c>
      <c r="F191" s="279">
        <f>SUM(F192:F193)</f>
        <v>0</v>
      </c>
    </row>
    <row r="192" spans="1:8" ht="30.75" customHeight="1" x14ac:dyDescent="0.35">
      <c r="A192" s="358">
        <v>31132401</v>
      </c>
      <c r="B192" s="320" t="s">
        <v>280</v>
      </c>
      <c r="C192" s="309">
        <v>0</v>
      </c>
      <c r="D192" s="309">
        <v>0</v>
      </c>
      <c r="E192" s="309">
        <v>0</v>
      </c>
      <c r="F192" s="309">
        <v>0</v>
      </c>
    </row>
    <row r="193" spans="1:6" ht="50.25" customHeight="1" thickBot="1" x14ac:dyDescent="0.4">
      <c r="A193" s="358">
        <v>31132401</v>
      </c>
      <c r="B193" s="320" t="s">
        <v>281</v>
      </c>
      <c r="C193" s="266">
        <v>0</v>
      </c>
      <c r="D193" s="311">
        <v>0</v>
      </c>
      <c r="E193" s="311">
        <v>0</v>
      </c>
      <c r="F193" s="311">
        <v>0</v>
      </c>
    </row>
    <row r="194" spans="1:6" ht="21.75" thickBot="1" x14ac:dyDescent="0.4">
      <c r="A194" s="445" t="s">
        <v>282</v>
      </c>
      <c r="B194" s="446"/>
      <c r="C194" s="321">
        <f>C11+C165</f>
        <v>848000000</v>
      </c>
      <c r="D194" s="321">
        <f>D11+D165</f>
        <v>1230000000</v>
      </c>
      <c r="E194" s="321">
        <f>E11+E165</f>
        <v>710810000</v>
      </c>
      <c r="F194" s="321">
        <f>F11+F165</f>
        <v>548000000</v>
      </c>
    </row>
  </sheetData>
  <mergeCells count="8">
    <mergeCell ref="A194:B194"/>
    <mergeCell ref="A165:B165"/>
    <mergeCell ref="A11:B11"/>
    <mergeCell ref="A2:B2"/>
    <mergeCell ref="A4:B4"/>
    <mergeCell ref="A5:B5"/>
    <mergeCell ref="A6:B6"/>
    <mergeCell ref="A7:F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4"/>
  <sheetViews>
    <sheetView topLeftCell="D575" zoomScale="130" zoomScaleNormal="130" workbookViewId="0">
      <selection activeCell="L587" sqref="L587"/>
    </sheetView>
  </sheetViews>
  <sheetFormatPr defaultColWidth="9.140625" defaultRowHeight="15.75" x14ac:dyDescent="0.25"/>
  <cols>
    <col min="1" max="1" width="9.140625" style="177"/>
    <col min="2" max="2" width="8.140625" style="177" customWidth="1"/>
    <col min="3" max="3" width="14.85546875" style="177" customWidth="1"/>
    <col min="4" max="4" width="15.42578125" style="177" customWidth="1"/>
    <col min="5" max="5" width="16.42578125" style="177" customWidth="1"/>
    <col min="6" max="6" width="19" style="177" customWidth="1"/>
    <col min="7" max="7" width="15.42578125" style="177" customWidth="1"/>
    <col min="8" max="8" width="15.28515625" style="177" customWidth="1"/>
    <col min="9" max="9" width="7.140625" style="177" customWidth="1"/>
    <col min="10" max="10" width="7.7109375" style="177" customWidth="1"/>
    <col min="11" max="11" width="10.42578125" style="177" customWidth="1"/>
    <col min="12" max="12" width="19.28515625" style="178" customWidth="1"/>
    <col min="13" max="16384" width="9.140625" style="177"/>
  </cols>
  <sheetData>
    <row r="1" spans="1:12" x14ac:dyDescent="0.25">
      <c r="A1" s="177" t="s">
        <v>285</v>
      </c>
      <c r="B1" s="177" t="s">
        <v>286</v>
      </c>
      <c r="C1" s="177" t="s">
        <v>287</v>
      </c>
      <c r="D1" s="177" t="s">
        <v>297</v>
      </c>
      <c r="E1" s="177" t="s">
        <v>288</v>
      </c>
      <c r="F1" s="177" t="s">
        <v>289</v>
      </c>
      <c r="G1" s="177" t="s">
        <v>290</v>
      </c>
      <c r="H1" s="177" t="s">
        <v>1</v>
      </c>
      <c r="I1" s="177" t="s">
        <v>291</v>
      </c>
      <c r="J1" s="177" t="s">
        <v>292</v>
      </c>
      <c r="K1" s="177" t="s">
        <v>293</v>
      </c>
      <c r="L1" s="178" t="s">
        <v>294</v>
      </c>
    </row>
    <row r="2" spans="1:12" x14ac:dyDescent="0.25">
      <c r="A2" s="177" t="s">
        <v>295</v>
      </c>
      <c r="C2" s="177" t="s">
        <v>12</v>
      </c>
      <c r="D2" s="177">
        <v>21110001</v>
      </c>
      <c r="E2" s="177" t="s">
        <v>13</v>
      </c>
      <c r="F2" s="177" t="s">
        <v>14</v>
      </c>
      <c r="G2" s="177" t="s">
        <v>18</v>
      </c>
      <c r="H2" s="179" t="s">
        <v>20</v>
      </c>
      <c r="I2" s="177">
        <v>2017</v>
      </c>
      <c r="J2" s="177">
        <v>2018</v>
      </c>
      <c r="K2" s="177" t="s">
        <v>296</v>
      </c>
      <c r="L2" s="176">
        <v>2472000</v>
      </c>
    </row>
    <row r="3" spans="1:12" ht="47.25" x14ac:dyDescent="0.25">
      <c r="A3" s="177" t="s">
        <v>295</v>
      </c>
      <c r="C3" s="177" t="s">
        <v>12</v>
      </c>
      <c r="D3" s="177">
        <v>21110001</v>
      </c>
      <c r="E3" s="177" t="s">
        <v>13</v>
      </c>
      <c r="F3" s="177" t="s">
        <v>14</v>
      </c>
      <c r="G3" s="177" t="s">
        <v>18</v>
      </c>
      <c r="H3" s="179" t="s">
        <v>22</v>
      </c>
      <c r="I3" s="177">
        <v>2017</v>
      </c>
      <c r="J3" s="177">
        <v>2018</v>
      </c>
      <c r="K3" s="177" t="s">
        <v>296</v>
      </c>
      <c r="L3" s="176">
        <v>2112000</v>
      </c>
    </row>
    <row r="4" spans="1:12" ht="47.25" x14ac:dyDescent="0.25">
      <c r="A4" s="177" t="s">
        <v>295</v>
      </c>
      <c r="C4" s="177" t="s">
        <v>12</v>
      </c>
      <c r="D4" s="177">
        <v>21110001</v>
      </c>
      <c r="E4" s="177" t="s">
        <v>13</v>
      </c>
      <c r="F4" s="177" t="s">
        <v>14</v>
      </c>
      <c r="G4" s="177" t="s">
        <v>18</v>
      </c>
      <c r="H4" s="179" t="s">
        <v>318</v>
      </c>
      <c r="I4" s="177">
        <v>2017</v>
      </c>
      <c r="J4" s="177">
        <v>2018</v>
      </c>
      <c r="K4" s="177" t="s">
        <v>296</v>
      </c>
      <c r="L4" s="180">
        <v>0</v>
      </c>
    </row>
    <row r="5" spans="1:12" ht="47.25" x14ac:dyDescent="0.25">
      <c r="A5" s="177" t="s">
        <v>295</v>
      </c>
      <c r="C5" s="177" t="s">
        <v>12</v>
      </c>
      <c r="D5" s="177">
        <v>21110001</v>
      </c>
      <c r="E5" s="177" t="s">
        <v>13</v>
      </c>
      <c r="F5" s="177" t="s">
        <v>14</v>
      </c>
      <c r="G5" s="177" t="s">
        <v>18</v>
      </c>
      <c r="H5" s="179" t="s">
        <v>319</v>
      </c>
      <c r="I5" s="177">
        <v>2017</v>
      </c>
      <c r="J5" s="177">
        <v>2018</v>
      </c>
      <c r="K5" s="177" t="s">
        <v>296</v>
      </c>
      <c r="L5" s="180">
        <v>0</v>
      </c>
    </row>
    <row r="6" spans="1:12" ht="31.5" x14ac:dyDescent="0.25">
      <c r="A6" s="177" t="s">
        <v>295</v>
      </c>
      <c r="C6" s="177" t="s">
        <v>12</v>
      </c>
      <c r="D6" s="177">
        <v>21110001</v>
      </c>
      <c r="E6" s="177" t="s">
        <v>13</v>
      </c>
      <c r="F6" s="177" t="s">
        <v>14</v>
      </c>
      <c r="G6" s="177" t="s">
        <v>18</v>
      </c>
      <c r="H6" s="179" t="s">
        <v>26</v>
      </c>
      <c r="I6" s="177">
        <v>2017</v>
      </c>
      <c r="J6" s="177">
        <v>2018</v>
      </c>
      <c r="K6" s="177" t="s">
        <v>296</v>
      </c>
      <c r="L6" s="181">
        <v>36742000</v>
      </c>
    </row>
    <row r="7" spans="1:12" ht="78.75" x14ac:dyDescent="0.25">
      <c r="A7" s="177" t="s">
        <v>295</v>
      </c>
      <c r="C7" s="177" t="s">
        <v>12</v>
      </c>
      <c r="D7" s="177">
        <v>21110001</v>
      </c>
      <c r="E7" s="177" t="s">
        <v>13</v>
      </c>
      <c r="F7" s="177" t="s">
        <v>14</v>
      </c>
      <c r="G7" s="177" t="s">
        <v>18</v>
      </c>
      <c r="H7" s="179" t="s">
        <v>28</v>
      </c>
      <c r="I7" s="177">
        <v>2017</v>
      </c>
      <c r="J7" s="177">
        <v>2018</v>
      </c>
      <c r="K7" s="177" t="s">
        <v>296</v>
      </c>
      <c r="L7" s="181">
        <v>1680000</v>
      </c>
    </row>
    <row r="8" spans="1:12" ht="78.75" x14ac:dyDescent="0.25">
      <c r="A8" s="177" t="s">
        <v>295</v>
      </c>
      <c r="C8" s="177" t="s">
        <v>12</v>
      </c>
      <c r="D8" s="177">
        <v>21110001</v>
      </c>
      <c r="E8" s="177" t="s">
        <v>13</v>
      </c>
      <c r="F8" s="177" t="s">
        <v>14</v>
      </c>
      <c r="G8" s="177" t="s">
        <v>18</v>
      </c>
      <c r="H8" s="179" t="s">
        <v>30</v>
      </c>
      <c r="I8" s="177">
        <v>2017</v>
      </c>
      <c r="J8" s="177">
        <v>2018</v>
      </c>
      <c r="K8" s="177" t="s">
        <v>296</v>
      </c>
      <c r="L8" s="181">
        <v>1464000</v>
      </c>
    </row>
    <row r="9" spans="1:12" ht="78.75" x14ac:dyDescent="0.25">
      <c r="A9" s="177" t="s">
        <v>295</v>
      </c>
      <c r="C9" s="177" t="s">
        <v>12</v>
      </c>
      <c r="D9" s="177">
        <v>21110001</v>
      </c>
      <c r="E9" s="177" t="s">
        <v>13</v>
      </c>
      <c r="F9" s="177" t="s">
        <v>14</v>
      </c>
      <c r="G9" s="177" t="s">
        <v>18</v>
      </c>
      <c r="H9" s="179" t="s">
        <v>32</v>
      </c>
      <c r="I9" s="177">
        <v>2017</v>
      </c>
      <c r="J9" s="177">
        <v>2018</v>
      </c>
      <c r="K9" s="177" t="s">
        <v>296</v>
      </c>
      <c r="L9" s="181">
        <v>1428000</v>
      </c>
    </row>
    <row r="10" spans="1:12" ht="78.75" x14ac:dyDescent="0.25">
      <c r="A10" s="177" t="s">
        <v>295</v>
      </c>
      <c r="C10" s="177" t="s">
        <v>12</v>
      </c>
      <c r="D10" s="177">
        <v>21110001</v>
      </c>
      <c r="E10" s="177" t="s">
        <v>13</v>
      </c>
      <c r="F10" s="177" t="s">
        <v>14</v>
      </c>
      <c r="G10" s="177" t="s">
        <v>18</v>
      </c>
      <c r="H10" s="179" t="s">
        <v>34</v>
      </c>
      <c r="I10" s="177">
        <v>2017</v>
      </c>
      <c r="J10" s="177">
        <v>2018</v>
      </c>
      <c r="K10" s="177" t="s">
        <v>296</v>
      </c>
      <c r="L10" s="181">
        <v>1428000</v>
      </c>
    </row>
    <row r="11" spans="1:12" ht="63" x14ac:dyDescent="0.25">
      <c r="A11" s="177" t="s">
        <v>295</v>
      </c>
      <c r="C11" s="177" t="s">
        <v>12</v>
      </c>
      <c r="D11" s="177">
        <v>21110001</v>
      </c>
      <c r="E11" s="177" t="s">
        <v>13</v>
      </c>
      <c r="F11" s="177" t="s">
        <v>14</v>
      </c>
      <c r="G11" s="177" t="s">
        <v>18</v>
      </c>
      <c r="H11" s="179" t="s">
        <v>36</v>
      </c>
      <c r="I11" s="177">
        <v>2017</v>
      </c>
      <c r="J11" s="177">
        <v>2018</v>
      </c>
      <c r="K11" s="177" t="s">
        <v>296</v>
      </c>
      <c r="L11" s="181">
        <v>2640000</v>
      </c>
    </row>
    <row r="12" spans="1:12" ht="47.25" x14ac:dyDescent="0.25">
      <c r="A12" s="177" t="s">
        <v>295</v>
      </c>
      <c r="C12" s="177" t="s">
        <v>12</v>
      </c>
      <c r="D12" s="177">
        <v>21110001</v>
      </c>
      <c r="E12" s="177" t="s">
        <v>13</v>
      </c>
      <c r="F12" s="177" t="s">
        <v>14</v>
      </c>
      <c r="G12" s="177" t="s">
        <v>18</v>
      </c>
      <c r="H12" s="179" t="s">
        <v>38</v>
      </c>
      <c r="I12" s="177">
        <v>2017</v>
      </c>
      <c r="J12" s="177">
        <v>2018</v>
      </c>
      <c r="K12" s="177" t="s">
        <v>296</v>
      </c>
      <c r="L12" s="181">
        <v>1428000</v>
      </c>
    </row>
    <row r="13" spans="1:12" ht="63" x14ac:dyDescent="0.25">
      <c r="A13" s="177" t="s">
        <v>295</v>
      </c>
      <c r="C13" s="177" t="s">
        <v>12</v>
      </c>
      <c r="D13" s="177">
        <v>21110001</v>
      </c>
      <c r="E13" s="177" t="s">
        <v>13</v>
      </c>
      <c r="F13" s="177" t="s">
        <v>14</v>
      </c>
      <c r="G13" s="177" t="s">
        <v>18</v>
      </c>
      <c r="H13" s="179" t="s">
        <v>40</v>
      </c>
      <c r="I13" s="177">
        <v>2017</v>
      </c>
      <c r="J13" s="177">
        <v>2018</v>
      </c>
      <c r="K13" s="177" t="s">
        <v>296</v>
      </c>
      <c r="L13" s="181">
        <v>1320000</v>
      </c>
    </row>
    <row r="14" spans="1:12" ht="110.25" x14ac:dyDescent="0.25">
      <c r="A14" s="177" t="s">
        <v>295</v>
      </c>
      <c r="C14" s="177" t="s">
        <v>12</v>
      </c>
      <c r="D14" s="177">
        <v>21110001</v>
      </c>
      <c r="E14" s="177" t="s">
        <v>13</v>
      </c>
      <c r="F14" s="177" t="s">
        <v>14</v>
      </c>
      <c r="G14" s="177" t="s">
        <v>18</v>
      </c>
      <c r="H14" s="179" t="s">
        <v>320</v>
      </c>
      <c r="I14" s="177">
        <v>2017</v>
      </c>
      <c r="J14" s="177">
        <v>2018</v>
      </c>
      <c r="K14" s="177" t="s">
        <v>296</v>
      </c>
      <c r="L14" s="181">
        <v>0</v>
      </c>
    </row>
    <row r="15" spans="1:12" ht="47.25" x14ac:dyDescent="0.25">
      <c r="A15" s="177" t="s">
        <v>295</v>
      </c>
      <c r="C15" s="177" t="s">
        <v>12</v>
      </c>
      <c r="D15" s="177">
        <v>21110001</v>
      </c>
      <c r="E15" s="177" t="s">
        <v>13</v>
      </c>
      <c r="F15" s="177" t="s">
        <v>14</v>
      </c>
      <c r="G15" s="177" t="s">
        <v>18</v>
      </c>
      <c r="H15" s="179" t="s">
        <v>43</v>
      </c>
      <c r="I15" s="177">
        <v>2017</v>
      </c>
      <c r="J15" s="177">
        <v>2018</v>
      </c>
      <c r="K15" s="177" t="s">
        <v>296</v>
      </c>
      <c r="L15" s="181">
        <v>11491000</v>
      </c>
    </row>
    <row r="16" spans="1:12" ht="47.25" x14ac:dyDescent="0.25">
      <c r="A16" s="177" t="s">
        <v>295</v>
      </c>
      <c r="C16" s="177" t="s">
        <v>12</v>
      </c>
      <c r="D16" s="177">
        <v>21110001</v>
      </c>
      <c r="E16" s="177" t="s">
        <v>13</v>
      </c>
      <c r="F16" s="177" t="s">
        <v>14</v>
      </c>
      <c r="G16" s="177" t="s">
        <v>18</v>
      </c>
      <c r="H16" s="179" t="s">
        <v>45</v>
      </c>
      <c r="I16" s="177">
        <v>2017</v>
      </c>
      <c r="J16" s="177">
        <v>2018</v>
      </c>
      <c r="K16" s="177" t="s">
        <v>296</v>
      </c>
      <c r="L16" s="181">
        <v>9345000</v>
      </c>
    </row>
    <row r="17" spans="1:12" ht="31.5" x14ac:dyDescent="0.25">
      <c r="A17" s="177" t="s">
        <v>295</v>
      </c>
      <c r="C17" s="177" t="s">
        <v>12</v>
      </c>
      <c r="D17" s="177">
        <v>21110001</v>
      </c>
      <c r="E17" s="177" t="s">
        <v>13</v>
      </c>
      <c r="F17" s="177" t="s">
        <v>14</v>
      </c>
      <c r="G17" s="177" t="s">
        <v>18</v>
      </c>
      <c r="H17" s="179" t="s">
        <v>47</v>
      </c>
      <c r="I17" s="177">
        <v>2017</v>
      </c>
      <c r="J17" s="177">
        <v>2018</v>
      </c>
      <c r="K17" s="177" t="s">
        <v>296</v>
      </c>
      <c r="L17" s="181">
        <v>9234000</v>
      </c>
    </row>
    <row r="18" spans="1:12" ht="47.25" x14ac:dyDescent="0.25">
      <c r="A18" s="177" t="s">
        <v>295</v>
      </c>
      <c r="C18" s="177" t="s">
        <v>12</v>
      </c>
      <c r="D18" s="177">
        <v>21110001</v>
      </c>
      <c r="E18" s="177" t="s">
        <v>13</v>
      </c>
      <c r="F18" s="177" t="s">
        <v>14</v>
      </c>
      <c r="G18" s="177" t="s">
        <v>18</v>
      </c>
      <c r="H18" s="179" t="s">
        <v>49</v>
      </c>
      <c r="I18" s="177">
        <v>2017</v>
      </c>
      <c r="J18" s="177">
        <v>2018</v>
      </c>
      <c r="K18" s="177" t="s">
        <v>296</v>
      </c>
      <c r="L18" s="181">
        <v>1032000</v>
      </c>
    </row>
    <row r="19" spans="1:12" ht="31.5" x14ac:dyDescent="0.25">
      <c r="A19" s="177" t="s">
        <v>295</v>
      </c>
      <c r="C19" s="177" t="s">
        <v>12</v>
      </c>
      <c r="D19" s="177">
        <v>21110001</v>
      </c>
      <c r="E19" s="177" t="s">
        <v>13</v>
      </c>
      <c r="F19" s="177" t="s">
        <v>14</v>
      </c>
      <c r="G19" s="177" t="s">
        <v>18</v>
      </c>
      <c r="H19" s="179" t="s">
        <v>51</v>
      </c>
      <c r="I19" s="177">
        <v>2017</v>
      </c>
      <c r="J19" s="177">
        <v>2018</v>
      </c>
      <c r="K19" s="177" t="s">
        <v>296</v>
      </c>
      <c r="L19" s="181">
        <v>834000</v>
      </c>
    </row>
    <row r="20" spans="1:12" ht="47.25" x14ac:dyDescent="0.25">
      <c r="A20" s="177" t="s">
        <v>295</v>
      </c>
      <c r="C20" s="177" t="s">
        <v>12</v>
      </c>
      <c r="D20" s="177">
        <v>21110001</v>
      </c>
      <c r="E20" s="177" t="s">
        <v>13</v>
      </c>
      <c r="F20" s="177" t="s">
        <v>14</v>
      </c>
      <c r="G20" s="177" t="s">
        <v>18</v>
      </c>
      <c r="H20" s="179" t="s">
        <v>53</v>
      </c>
      <c r="I20" s="177">
        <v>2017</v>
      </c>
      <c r="J20" s="177">
        <v>2018</v>
      </c>
      <c r="K20" s="177" t="s">
        <v>296</v>
      </c>
      <c r="L20" s="182">
        <v>800000</v>
      </c>
    </row>
    <row r="21" spans="1:12" ht="78.75" x14ac:dyDescent="0.25">
      <c r="A21" s="177" t="s">
        <v>295</v>
      </c>
      <c r="C21" s="177" t="s">
        <v>12</v>
      </c>
      <c r="D21" s="177">
        <v>21110001</v>
      </c>
      <c r="E21" s="177" t="s">
        <v>13</v>
      </c>
      <c r="F21" s="177" t="s">
        <v>14</v>
      </c>
      <c r="G21" s="177" t="s">
        <v>18</v>
      </c>
      <c r="H21" s="179" t="s">
        <v>55</v>
      </c>
      <c r="I21" s="177">
        <v>2017</v>
      </c>
      <c r="J21" s="177">
        <v>2018</v>
      </c>
      <c r="K21" s="177" t="s">
        <v>296</v>
      </c>
      <c r="L21" s="181">
        <v>4000000</v>
      </c>
    </row>
    <row r="22" spans="1:12" ht="47.25" x14ac:dyDescent="0.25">
      <c r="A22" s="177" t="s">
        <v>295</v>
      </c>
      <c r="C22" s="177" t="s">
        <v>12</v>
      </c>
      <c r="D22" s="177">
        <v>21110001</v>
      </c>
      <c r="E22" s="177" t="s">
        <v>13</v>
      </c>
      <c r="F22" s="177" t="s">
        <v>14</v>
      </c>
      <c r="G22" s="177" t="s">
        <v>18</v>
      </c>
      <c r="H22" s="183" t="s">
        <v>57</v>
      </c>
      <c r="I22" s="177">
        <v>2017</v>
      </c>
      <c r="J22" s="177">
        <v>2018</v>
      </c>
      <c r="K22" s="177" t="s">
        <v>296</v>
      </c>
      <c r="L22" s="181">
        <v>14414000</v>
      </c>
    </row>
    <row r="23" spans="1:12" ht="47.25" x14ac:dyDescent="0.25">
      <c r="A23" s="177" t="s">
        <v>295</v>
      </c>
      <c r="C23" s="177" t="s">
        <v>12</v>
      </c>
      <c r="D23" s="177">
        <v>21110001</v>
      </c>
      <c r="E23" s="177" t="s">
        <v>13</v>
      </c>
      <c r="F23" s="177" t="s">
        <v>14</v>
      </c>
      <c r="G23" s="177" t="s">
        <v>18</v>
      </c>
      <c r="H23" s="179" t="s">
        <v>59</v>
      </c>
      <c r="I23" s="177">
        <v>2017</v>
      </c>
      <c r="J23" s="177">
        <v>2018</v>
      </c>
      <c r="K23" s="177" t="s">
        <v>296</v>
      </c>
      <c r="L23" s="176">
        <v>17000000</v>
      </c>
    </row>
    <row r="24" spans="1:12" ht="31.5" x14ac:dyDescent="0.25">
      <c r="A24" s="177" t="s">
        <v>295</v>
      </c>
      <c r="C24" s="177" t="s">
        <v>12</v>
      </c>
      <c r="D24" s="177">
        <v>21110001</v>
      </c>
      <c r="E24" s="177" t="s">
        <v>13</v>
      </c>
      <c r="F24" s="177" t="s">
        <v>14</v>
      </c>
      <c r="G24" s="177" t="s">
        <v>18</v>
      </c>
      <c r="H24" s="179" t="s">
        <v>61</v>
      </c>
      <c r="I24" s="177">
        <v>2017</v>
      </c>
      <c r="J24" s="177">
        <v>2018</v>
      </c>
      <c r="K24" s="177" t="s">
        <v>296</v>
      </c>
      <c r="L24" s="176">
        <v>29714000</v>
      </c>
    </row>
    <row r="25" spans="1:12" ht="31.5" x14ac:dyDescent="0.25">
      <c r="A25" s="177" t="s">
        <v>295</v>
      </c>
      <c r="C25" s="177" t="s">
        <v>12</v>
      </c>
      <c r="D25" s="177">
        <v>21110001</v>
      </c>
      <c r="E25" s="177" t="s">
        <v>13</v>
      </c>
      <c r="F25" s="177" t="s">
        <v>14</v>
      </c>
      <c r="G25" s="177" t="s">
        <v>18</v>
      </c>
      <c r="H25" s="179" t="s">
        <v>63</v>
      </c>
      <c r="I25" s="177">
        <v>2017</v>
      </c>
      <c r="J25" s="177">
        <v>2018</v>
      </c>
      <c r="K25" s="177" t="s">
        <v>296</v>
      </c>
      <c r="L25" s="176">
        <v>18894000</v>
      </c>
    </row>
    <row r="26" spans="1:12" ht="47.25" x14ac:dyDescent="0.25">
      <c r="A26" s="177" t="s">
        <v>295</v>
      </c>
      <c r="C26" s="177" t="s">
        <v>12</v>
      </c>
      <c r="D26" s="177">
        <v>21110001</v>
      </c>
      <c r="E26" s="177" t="s">
        <v>13</v>
      </c>
      <c r="F26" s="177" t="s">
        <v>14</v>
      </c>
      <c r="G26" s="177" t="s">
        <v>18</v>
      </c>
      <c r="H26" s="184" t="s">
        <v>65</v>
      </c>
      <c r="I26" s="177">
        <v>2017</v>
      </c>
      <c r="J26" s="177">
        <v>2018</v>
      </c>
      <c r="K26" s="177" t="s">
        <v>296</v>
      </c>
      <c r="L26" s="185">
        <f>4644000-128000-545000</f>
        <v>3971000</v>
      </c>
    </row>
    <row r="27" spans="1:12" ht="47.25" x14ac:dyDescent="0.25">
      <c r="A27" s="177" t="s">
        <v>295</v>
      </c>
      <c r="C27" s="177" t="s">
        <v>12</v>
      </c>
      <c r="D27" s="177">
        <v>21110001</v>
      </c>
      <c r="E27" s="177" t="s">
        <v>13</v>
      </c>
      <c r="F27" s="177" t="s">
        <v>14</v>
      </c>
      <c r="G27" s="177" t="s">
        <v>18</v>
      </c>
      <c r="H27" s="179" t="s">
        <v>67</v>
      </c>
      <c r="I27" s="177">
        <v>2017</v>
      </c>
      <c r="J27" s="177">
        <v>2018</v>
      </c>
      <c r="K27" s="177" t="s">
        <v>296</v>
      </c>
      <c r="L27" s="181">
        <v>2820000</v>
      </c>
    </row>
    <row r="28" spans="1:12" ht="47.25" x14ac:dyDescent="0.25">
      <c r="A28" s="177" t="s">
        <v>295</v>
      </c>
      <c r="C28" s="177" t="s">
        <v>12</v>
      </c>
      <c r="D28" s="177">
        <v>21110001</v>
      </c>
      <c r="E28" s="177" t="s">
        <v>13</v>
      </c>
      <c r="F28" s="177" t="s">
        <v>14</v>
      </c>
      <c r="G28" s="177" t="s">
        <v>18</v>
      </c>
      <c r="H28" s="179" t="s">
        <v>69</v>
      </c>
      <c r="I28" s="177">
        <v>2017</v>
      </c>
      <c r="J28" s="177">
        <v>2018</v>
      </c>
      <c r="K28" s="177" t="s">
        <v>296</v>
      </c>
      <c r="L28" s="181">
        <v>2750000</v>
      </c>
    </row>
    <row r="29" spans="1:12" ht="47.25" x14ac:dyDescent="0.25">
      <c r="A29" s="177" t="s">
        <v>295</v>
      </c>
      <c r="C29" s="177" t="s">
        <v>12</v>
      </c>
      <c r="D29" s="177">
        <v>21110001</v>
      </c>
      <c r="E29" s="177" t="s">
        <v>13</v>
      </c>
      <c r="F29" s="177" t="s">
        <v>14</v>
      </c>
      <c r="G29" s="177" t="s">
        <v>18</v>
      </c>
      <c r="H29" s="179" t="s">
        <v>71</v>
      </c>
      <c r="I29" s="177">
        <v>2017</v>
      </c>
      <c r="J29" s="177">
        <v>2018</v>
      </c>
      <c r="K29" s="177" t="s">
        <v>296</v>
      </c>
      <c r="L29" s="181">
        <v>746000</v>
      </c>
    </row>
    <row r="30" spans="1:12" ht="63" x14ac:dyDescent="0.25">
      <c r="A30" s="177" t="s">
        <v>295</v>
      </c>
      <c r="C30" s="177" t="s">
        <v>12</v>
      </c>
      <c r="D30" s="177">
        <v>21110001</v>
      </c>
      <c r="E30" s="177" t="s">
        <v>13</v>
      </c>
      <c r="F30" s="177" t="s">
        <v>14</v>
      </c>
      <c r="G30" s="177" t="s">
        <v>18</v>
      </c>
      <c r="H30" s="179" t="s">
        <v>73</v>
      </c>
      <c r="I30" s="177">
        <v>2017</v>
      </c>
      <c r="J30" s="177">
        <v>2018</v>
      </c>
      <c r="K30" s="177" t="s">
        <v>296</v>
      </c>
      <c r="L30" s="181">
        <v>1277000</v>
      </c>
    </row>
    <row r="31" spans="1:12" ht="63" x14ac:dyDescent="0.25">
      <c r="A31" s="177" t="s">
        <v>295</v>
      </c>
      <c r="C31" s="177" t="s">
        <v>12</v>
      </c>
      <c r="D31" s="177">
        <v>21110001</v>
      </c>
      <c r="E31" s="177" t="s">
        <v>13</v>
      </c>
      <c r="F31" s="177" t="s">
        <v>14</v>
      </c>
      <c r="G31" s="177" t="s">
        <v>18</v>
      </c>
      <c r="H31" s="184" t="s">
        <v>75</v>
      </c>
      <c r="I31" s="177">
        <v>2017</v>
      </c>
      <c r="J31" s="177">
        <v>2018</v>
      </c>
      <c r="K31" s="177" t="s">
        <v>296</v>
      </c>
      <c r="L31" s="181">
        <v>1090000</v>
      </c>
    </row>
    <row r="32" spans="1:12" ht="63" x14ac:dyDescent="0.25">
      <c r="A32" s="177" t="s">
        <v>295</v>
      </c>
      <c r="C32" s="177" t="s">
        <v>12</v>
      </c>
      <c r="D32" s="177">
        <v>21110001</v>
      </c>
      <c r="E32" s="177" t="s">
        <v>13</v>
      </c>
      <c r="F32" s="177" t="s">
        <v>14</v>
      </c>
      <c r="G32" s="177" t="s">
        <v>18</v>
      </c>
      <c r="H32" s="179" t="s">
        <v>77</v>
      </c>
      <c r="I32" s="177">
        <v>2017</v>
      </c>
      <c r="J32" s="177">
        <v>2018</v>
      </c>
      <c r="K32" s="177" t="s">
        <v>296</v>
      </c>
      <c r="L32" s="176">
        <v>5826000</v>
      </c>
    </row>
    <row r="33" spans="1:12" ht="47.25" x14ac:dyDescent="0.25">
      <c r="A33" s="177" t="s">
        <v>295</v>
      </c>
      <c r="C33" s="177" t="s">
        <v>12</v>
      </c>
      <c r="D33" s="177">
        <v>21110001</v>
      </c>
      <c r="E33" s="177" t="s">
        <v>13</v>
      </c>
      <c r="F33" s="177" t="s">
        <v>14</v>
      </c>
      <c r="G33" s="177" t="s">
        <v>18</v>
      </c>
      <c r="H33" s="179" t="s">
        <v>79</v>
      </c>
      <c r="I33" s="177">
        <v>2017</v>
      </c>
      <c r="J33" s="177">
        <v>2018</v>
      </c>
      <c r="K33" s="177" t="s">
        <v>296</v>
      </c>
      <c r="L33" s="186">
        <v>4651000</v>
      </c>
    </row>
    <row r="34" spans="1:12" ht="63" x14ac:dyDescent="0.25">
      <c r="A34" s="177" t="s">
        <v>295</v>
      </c>
      <c r="C34" s="177" t="s">
        <v>12</v>
      </c>
      <c r="D34" s="177">
        <v>21110001</v>
      </c>
      <c r="E34" s="177" t="s">
        <v>13</v>
      </c>
      <c r="F34" s="177" t="s">
        <v>14</v>
      </c>
      <c r="G34" s="177" t="s">
        <v>18</v>
      </c>
      <c r="H34" s="179" t="s">
        <v>81</v>
      </c>
      <c r="I34" s="177">
        <v>2017</v>
      </c>
      <c r="J34" s="177">
        <v>2018</v>
      </c>
      <c r="K34" s="177" t="s">
        <v>296</v>
      </c>
      <c r="L34" s="180">
        <v>0</v>
      </c>
    </row>
    <row r="35" spans="1:12" ht="78.75" x14ac:dyDescent="0.25">
      <c r="A35" s="177" t="s">
        <v>295</v>
      </c>
      <c r="C35" s="177" t="s">
        <v>12</v>
      </c>
      <c r="D35" s="177">
        <v>21110001</v>
      </c>
      <c r="E35" s="177" t="s">
        <v>13</v>
      </c>
      <c r="F35" s="177" t="s">
        <v>14</v>
      </c>
      <c r="G35" s="177" t="s">
        <v>18</v>
      </c>
      <c r="H35" s="179" t="s">
        <v>83</v>
      </c>
      <c r="I35" s="177">
        <v>2017</v>
      </c>
      <c r="J35" s="177">
        <v>2018</v>
      </c>
      <c r="K35" s="177" t="s">
        <v>296</v>
      </c>
      <c r="L35" s="176">
        <v>687000</v>
      </c>
    </row>
    <row r="36" spans="1:12" ht="110.25" x14ac:dyDescent="0.25">
      <c r="A36" s="177" t="s">
        <v>295</v>
      </c>
      <c r="C36" s="177" t="s">
        <v>12</v>
      </c>
      <c r="D36" s="177">
        <v>21110001</v>
      </c>
      <c r="E36" s="177" t="s">
        <v>13</v>
      </c>
      <c r="F36" s="177" t="s">
        <v>14</v>
      </c>
      <c r="G36" s="177" t="s">
        <v>18</v>
      </c>
      <c r="H36" s="179" t="s">
        <v>321</v>
      </c>
      <c r="I36" s="177">
        <v>2017</v>
      </c>
      <c r="J36" s="177">
        <v>2018</v>
      </c>
      <c r="K36" s="177" t="s">
        <v>296</v>
      </c>
      <c r="L36" s="176">
        <v>684000</v>
      </c>
    </row>
    <row r="37" spans="1:12" ht="63" x14ac:dyDescent="0.25">
      <c r="A37" s="177" t="s">
        <v>295</v>
      </c>
      <c r="C37" s="177" t="s">
        <v>12</v>
      </c>
      <c r="D37" s="177">
        <v>21110001</v>
      </c>
      <c r="E37" s="177" t="s">
        <v>13</v>
      </c>
      <c r="F37" s="177" t="s">
        <v>14</v>
      </c>
      <c r="G37" s="177" t="s">
        <v>18</v>
      </c>
      <c r="H37" s="184" t="s">
        <v>86</v>
      </c>
      <c r="I37" s="177">
        <v>2017</v>
      </c>
      <c r="J37" s="177">
        <v>2018</v>
      </c>
      <c r="K37" s="177" t="s">
        <v>296</v>
      </c>
      <c r="L37" s="186">
        <v>104000</v>
      </c>
    </row>
    <row r="38" spans="1:12" ht="63" x14ac:dyDescent="0.25">
      <c r="A38" s="177" t="s">
        <v>295</v>
      </c>
      <c r="C38" s="177" t="s">
        <v>12</v>
      </c>
      <c r="D38" s="177">
        <v>21110001</v>
      </c>
      <c r="E38" s="177" t="s">
        <v>13</v>
      </c>
      <c r="F38" s="177" t="s">
        <v>14</v>
      </c>
      <c r="G38" s="177" t="s">
        <v>18</v>
      </c>
      <c r="H38" s="179" t="s">
        <v>88</v>
      </c>
      <c r="I38" s="177">
        <v>2017</v>
      </c>
      <c r="J38" s="177">
        <v>2018</v>
      </c>
      <c r="K38" s="177" t="s">
        <v>296</v>
      </c>
      <c r="L38" s="176">
        <v>545000</v>
      </c>
    </row>
    <row r="39" spans="1:12" ht="94.5" x14ac:dyDescent="0.25">
      <c r="A39" s="177" t="s">
        <v>295</v>
      </c>
      <c r="C39" s="177" t="s">
        <v>12</v>
      </c>
      <c r="D39" s="177">
        <v>21110001</v>
      </c>
      <c r="E39" s="177" t="s">
        <v>13</v>
      </c>
      <c r="F39" s="177" t="s">
        <v>14</v>
      </c>
      <c r="G39" s="177" t="s">
        <v>18</v>
      </c>
      <c r="H39" s="179" t="s">
        <v>322</v>
      </c>
      <c r="I39" s="177">
        <v>2017</v>
      </c>
      <c r="J39" s="177">
        <v>2018</v>
      </c>
      <c r="K39" s="177" t="s">
        <v>296</v>
      </c>
      <c r="L39" s="186">
        <v>535000</v>
      </c>
    </row>
    <row r="40" spans="1:12" ht="47.25" x14ac:dyDescent="0.25">
      <c r="A40" s="177" t="s">
        <v>295</v>
      </c>
      <c r="C40" s="177" t="s">
        <v>12</v>
      </c>
      <c r="D40" s="177">
        <v>21110001</v>
      </c>
      <c r="E40" s="177" t="s">
        <v>13</v>
      </c>
      <c r="F40" s="177" t="s">
        <v>14</v>
      </c>
      <c r="G40" s="177" t="s">
        <v>18</v>
      </c>
      <c r="H40" s="179" t="s">
        <v>91</v>
      </c>
      <c r="I40" s="177">
        <v>2017</v>
      </c>
      <c r="J40" s="177">
        <v>2018</v>
      </c>
      <c r="K40" s="177" t="s">
        <v>296</v>
      </c>
      <c r="L40" s="176">
        <v>1661000</v>
      </c>
    </row>
    <row r="41" spans="1:12" ht="47.25" x14ac:dyDescent="0.25">
      <c r="A41" s="177" t="s">
        <v>295</v>
      </c>
      <c r="C41" s="177" t="s">
        <v>12</v>
      </c>
      <c r="D41" s="177">
        <v>21110001</v>
      </c>
      <c r="E41" s="177" t="s">
        <v>13</v>
      </c>
      <c r="F41" s="177" t="s">
        <v>14</v>
      </c>
      <c r="G41" s="177" t="s">
        <v>18</v>
      </c>
      <c r="H41" s="179" t="s">
        <v>323</v>
      </c>
      <c r="I41" s="177">
        <v>2017</v>
      </c>
      <c r="J41" s="177">
        <v>2018</v>
      </c>
      <c r="K41" s="177" t="s">
        <v>296</v>
      </c>
      <c r="L41" s="176">
        <v>1592000</v>
      </c>
    </row>
    <row r="42" spans="1:12" ht="63" x14ac:dyDescent="0.25">
      <c r="A42" s="177" t="s">
        <v>295</v>
      </c>
      <c r="C42" s="177" t="s">
        <v>12</v>
      </c>
      <c r="D42" s="177">
        <v>21110001</v>
      </c>
      <c r="E42" s="177" t="s">
        <v>13</v>
      </c>
      <c r="F42" s="177" t="s">
        <v>14</v>
      </c>
      <c r="G42" s="177" t="s">
        <v>18</v>
      </c>
      <c r="H42" s="179" t="s">
        <v>324</v>
      </c>
      <c r="I42" s="177">
        <v>2017</v>
      </c>
      <c r="J42" s="177">
        <v>2018</v>
      </c>
      <c r="K42" s="177" t="s">
        <v>296</v>
      </c>
      <c r="L42" s="186">
        <v>460000</v>
      </c>
    </row>
    <row r="43" spans="1:12" ht="47.25" x14ac:dyDescent="0.25">
      <c r="A43" s="177" t="s">
        <v>295</v>
      </c>
      <c r="C43" s="177" t="s">
        <v>12</v>
      </c>
      <c r="D43" s="177">
        <v>21110001</v>
      </c>
      <c r="E43" s="177" t="s">
        <v>13</v>
      </c>
      <c r="F43" s="177" t="s">
        <v>14</v>
      </c>
      <c r="G43" s="177" t="s">
        <v>18</v>
      </c>
      <c r="H43" s="187" t="s">
        <v>95</v>
      </c>
      <c r="I43" s="177">
        <v>2017</v>
      </c>
      <c r="J43" s="177">
        <v>2018</v>
      </c>
      <c r="K43" s="177" t="s">
        <v>296</v>
      </c>
      <c r="L43" s="188">
        <v>4595000</v>
      </c>
    </row>
    <row r="44" spans="1:12" ht="31.5" x14ac:dyDescent="0.25">
      <c r="A44" s="177" t="s">
        <v>295</v>
      </c>
      <c r="C44" s="177" t="s">
        <v>12</v>
      </c>
      <c r="D44" s="177">
        <v>21110001</v>
      </c>
      <c r="E44" s="177" t="s">
        <v>13</v>
      </c>
      <c r="F44" s="177" t="s">
        <v>14</v>
      </c>
      <c r="G44" s="177" t="s">
        <v>18</v>
      </c>
      <c r="H44" s="179" t="s">
        <v>97</v>
      </c>
      <c r="I44" s="177">
        <v>2017</v>
      </c>
      <c r="J44" s="177">
        <v>2018</v>
      </c>
      <c r="K44" s="177" t="s">
        <v>296</v>
      </c>
      <c r="L44" s="176">
        <v>12329000</v>
      </c>
    </row>
    <row r="45" spans="1:12" ht="47.25" x14ac:dyDescent="0.25">
      <c r="A45" s="177" t="s">
        <v>295</v>
      </c>
      <c r="C45" s="177" t="s">
        <v>12</v>
      </c>
      <c r="D45" s="177">
        <v>21110001</v>
      </c>
      <c r="E45" s="177" t="s">
        <v>13</v>
      </c>
      <c r="F45" s="177" t="s">
        <v>14</v>
      </c>
      <c r="G45" s="177" t="s">
        <v>18</v>
      </c>
      <c r="H45" s="179" t="s">
        <v>99</v>
      </c>
      <c r="I45" s="177">
        <v>2017</v>
      </c>
      <c r="J45" s="177">
        <v>2018</v>
      </c>
      <c r="K45" s="177" t="s">
        <v>296</v>
      </c>
      <c r="L45" s="176">
        <v>5441000</v>
      </c>
    </row>
    <row r="46" spans="1:12" ht="31.5" x14ac:dyDescent="0.25">
      <c r="A46" s="177" t="s">
        <v>295</v>
      </c>
      <c r="C46" s="177" t="s">
        <v>12</v>
      </c>
      <c r="D46" s="177">
        <v>21110001</v>
      </c>
      <c r="E46" s="177" t="s">
        <v>13</v>
      </c>
      <c r="F46" s="177" t="s">
        <v>14</v>
      </c>
      <c r="G46" s="177" t="s">
        <v>18</v>
      </c>
      <c r="H46" s="179" t="s">
        <v>101</v>
      </c>
      <c r="I46" s="177">
        <v>2017</v>
      </c>
      <c r="J46" s="177">
        <v>2018</v>
      </c>
      <c r="K46" s="177" t="s">
        <v>296</v>
      </c>
      <c r="L46" s="176">
        <v>545000</v>
      </c>
    </row>
    <row r="47" spans="1:12" ht="31.5" x14ac:dyDescent="0.25">
      <c r="A47" s="177" t="s">
        <v>295</v>
      </c>
      <c r="C47" s="177" t="s">
        <v>12</v>
      </c>
      <c r="D47" s="177">
        <v>21110001</v>
      </c>
      <c r="E47" s="177" t="s">
        <v>13</v>
      </c>
      <c r="F47" s="177" t="s">
        <v>14</v>
      </c>
      <c r="G47" s="177" t="s">
        <v>18</v>
      </c>
      <c r="H47" s="179" t="s">
        <v>103</v>
      </c>
      <c r="I47" s="177">
        <v>2017</v>
      </c>
      <c r="J47" s="177">
        <v>2018</v>
      </c>
      <c r="K47" s="177" t="s">
        <v>296</v>
      </c>
      <c r="L47" s="176">
        <v>5034000</v>
      </c>
    </row>
    <row r="48" spans="1:12" ht="63" x14ac:dyDescent="0.25">
      <c r="A48" s="177" t="s">
        <v>295</v>
      </c>
      <c r="C48" s="177" t="s">
        <v>12</v>
      </c>
      <c r="D48" s="177">
        <v>21110001</v>
      </c>
      <c r="E48" s="177" t="s">
        <v>13</v>
      </c>
      <c r="F48" s="177" t="s">
        <v>14</v>
      </c>
      <c r="G48" s="177" t="s">
        <v>18</v>
      </c>
      <c r="H48" s="179" t="s">
        <v>105</v>
      </c>
      <c r="I48" s="177">
        <v>2017</v>
      </c>
      <c r="J48" s="177">
        <v>2018</v>
      </c>
      <c r="K48" s="177" t="s">
        <v>296</v>
      </c>
      <c r="L48" s="176">
        <v>319000</v>
      </c>
    </row>
    <row r="49" spans="1:12" ht="47.25" x14ac:dyDescent="0.25">
      <c r="A49" s="177" t="s">
        <v>295</v>
      </c>
      <c r="C49" s="177" t="s">
        <v>12</v>
      </c>
      <c r="D49" s="177">
        <v>21110001</v>
      </c>
      <c r="E49" s="177" t="s">
        <v>13</v>
      </c>
      <c r="F49" s="177" t="s">
        <v>14</v>
      </c>
      <c r="G49" s="177" t="s">
        <v>18</v>
      </c>
      <c r="H49" s="179" t="s">
        <v>107</v>
      </c>
      <c r="I49" s="177">
        <v>2017</v>
      </c>
      <c r="J49" s="177">
        <v>2018</v>
      </c>
      <c r="K49" s="177" t="s">
        <v>296</v>
      </c>
      <c r="L49" s="176">
        <v>1063000</v>
      </c>
    </row>
    <row r="50" spans="1:12" ht="31.5" x14ac:dyDescent="0.25">
      <c r="A50" s="177" t="s">
        <v>295</v>
      </c>
      <c r="C50" s="177" t="s">
        <v>12</v>
      </c>
      <c r="D50" s="177">
        <v>21110001</v>
      </c>
      <c r="E50" s="177" t="s">
        <v>13</v>
      </c>
      <c r="F50" s="177" t="s">
        <v>14</v>
      </c>
      <c r="G50" s="177" t="s">
        <v>18</v>
      </c>
      <c r="H50" s="189" t="s">
        <v>109</v>
      </c>
      <c r="I50" s="177">
        <v>2017</v>
      </c>
      <c r="J50" s="177">
        <v>2018</v>
      </c>
      <c r="K50" s="177" t="s">
        <v>296</v>
      </c>
      <c r="L50" s="176">
        <v>2258000</v>
      </c>
    </row>
    <row r="51" spans="1:12" ht="31.5" x14ac:dyDescent="0.25">
      <c r="A51" s="177" t="s">
        <v>295</v>
      </c>
      <c r="C51" s="177" t="s">
        <v>12</v>
      </c>
      <c r="D51" s="177">
        <v>21110001</v>
      </c>
      <c r="E51" s="177" t="s">
        <v>13</v>
      </c>
      <c r="F51" s="177" t="s">
        <v>14</v>
      </c>
      <c r="G51" s="177" t="s">
        <v>18</v>
      </c>
      <c r="H51" s="179" t="s">
        <v>111</v>
      </c>
      <c r="I51" s="177">
        <v>2017</v>
      </c>
      <c r="J51" s="177">
        <v>2018</v>
      </c>
      <c r="K51" s="177" t="s">
        <v>296</v>
      </c>
      <c r="L51" s="176">
        <v>422000</v>
      </c>
    </row>
    <row r="52" spans="1:12" ht="31.5" x14ac:dyDescent="0.25">
      <c r="A52" s="177" t="s">
        <v>295</v>
      </c>
      <c r="C52" s="177" t="s">
        <v>12</v>
      </c>
      <c r="D52" s="177">
        <v>21110001</v>
      </c>
      <c r="E52" s="177" t="s">
        <v>13</v>
      </c>
      <c r="F52" s="177" t="s">
        <v>14</v>
      </c>
      <c r="G52" s="177" t="s">
        <v>18</v>
      </c>
      <c r="H52" s="179" t="s">
        <v>113</v>
      </c>
      <c r="I52" s="177">
        <v>2017</v>
      </c>
      <c r="J52" s="177">
        <v>2018</v>
      </c>
      <c r="K52" s="177" t="s">
        <v>296</v>
      </c>
      <c r="L52" s="176">
        <v>1830000</v>
      </c>
    </row>
    <row r="53" spans="1:12" ht="31.5" x14ac:dyDescent="0.25">
      <c r="A53" s="177" t="s">
        <v>295</v>
      </c>
      <c r="C53" s="177" t="s">
        <v>12</v>
      </c>
      <c r="D53" s="177">
        <v>21110001</v>
      </c>
      <c r="E53" s="177" t="s">
        <v>13</v>
      </c>
      <c r="F53" s="177" t="s">
        <v>14</v>
      </c>
      <c r="G53" s="177" t="s">
        <v>18</v>
      </c>
      <c r="H53" s="189" t="s">
        <v>115</v>
      </c>
      <c r="I53" s="177">
        <v>2017</v>
      </c>
      <c r="J53" s="177">
        <v>2018</v>
      </c>
      <c r="K53" s="177" t="s">
        <v>296</v>
      </c>
      <c r="L53" s="176">
        <v>4252000</v>
      </c>
    </row>
    <row r="54" spans="1:12" ht="31.5" x14ac:dyDescent="0.25">
      <c r="A54" s="177" t="s">
        <v>295</v>
      </c>
      <c r="C54" s="177" t="s">
        <v>12</v>
      </c>
      <c r="D54" s="177">
        <v>21110001</v>
      </c>
      <c r="E54" s="177" t="s">
        <v>13</v>
      </c>
      <c r="F54" s="177" t="s">
        <v>14</v>
      </c>
      <c r="G54" s="177" t="s">
        <v>18</v>
      </c>
      <c r="H54" s="179" t="s">
        <v>117</v>
      </c>
      <c r="I54" s="177">
        <v>2017</v>
      </c>
      <c r="J54" s="177">
        <v>2018</v>
      </c>
      <c r="K54" s="177" t="s">
        <v>296</v>
      </c>
      <c r="L54" s="176">
        <v>6355000</v>
      </c>
    </row>
    <row r="55" spans="1:12" x14ac:dyDescent="0.25">
      <c r="A55" s="177" t="s">
        <v>295</v>
      </c>
      <c r="C55" s="177" t="s">
        <v>12</v>
      </c>
      <c r="D55" s="177">
        <v>21110001</v>
      </c>
      <c r="E55" s="177" t="s">
        <v>13</v>
      </c>
      <c r="F55" s="177" t="s">
        <v>14</v>
      </c>
      <c r="G55" s="177" t="s">
        <v>18</v>
      </c>
      <c r="H55" s="179" t="s">
        <v>119</v>
      </c>
      <c r="I55" s="177">
        <v>2017</v>
      </c>
      <c r="J55" s="177">
        <v>2018</v>
      </c>
      <c r="K55" s="177" t="s">
        <v>296</v>
      </c>
      <c r="L55" s="176">
        <v>16595000</v>
      </c>
    </row>
    <row r="56" spans="1:12" ht="63" x14ac:dyDescent="0.25">
      <c r="A56" s="177" t="s">
        <v>295</v>
      </c>
      <c r="C56" s="177" t="s">
        <v>12</v>
      </c>
      <c r="D56" s="177">
        <v>21110001</v>
      </c>
      <c r="E56" s="177" t="s">
        <v>13</v>
      </c>
      <c r="F56" s="177" t="s">
        <v>14</v>
      </c>
      <c r="G56" s="177" t="s">
        <v>18</v>
      </c>
      <c r="H56" s="179" t="s">
        <v>121</v>
      </c>
      <c r="I56" s="177">
        <v>2017</v>
      </c>
      <c r="J56" s="177">
        <v>2018</v>
      </c>
      <c r="K56" s="177" t="s">
        <v>296</v>
      </c>
      <c r="L56" s="176">
        <v>334000</v>
      </c>
    </row>
    <row r="57" spans="1:12" ht="47.25" x14ac:dyDescent="0.25">
      <c r="A57" s="177" t="s">
        <v>295</v>
      </c>
      <c r="C57" s="177" t="s">
        <v>12</v>
      </c>
      <c r="D57" s="177">
        <v>21110001</v>
      </c>
      <c r="E57" s="177" t="s">
        <v>13</v>
      </c>
      <c r="F57" s="177" t="s">
        <v>14</v>
      </c>
      <c r="G57" s="177" t="s">
        <v>18</v>
      </c>
      <c r="H57" s="179" t="s">
        <v>123</v>
      </c>
      <c r="I57" s="177">
        <v>2017</v>
      </c>
      <c r="J57" s="177">
        <v>2018</v>
      </c>
      <c r="K57" s="177" t="s">
        <v>296</v>
      </c>
      <c r="L57" s="176">
        <v>1567000</v>
      </c>
    </row>
    <row r="58" spans="1:12" ht="31.5" x14ac:dyDescent="0.25">
      <c r="A58" s="177" t="s">
        <v>295</v>
      </c>
      <c r="C58" s="177" t="s">
        <v>12</v>
      </c>
      <c r="D58" s="177">
        <v>21110001</v>
      </c>
      <c r="E58" s="177" t="s">
        <v>13</v>
      </c>
      <c r="F58" s="177" t="s">
        <v>14</v>
      </c>
      <c r="G58" s="177" t="s">
        <v>18</v>
      </c>
      <c r="H58" s="179" t="s">
        <v>125</v>
      </c>
      <c r="I58" s="177">
        <v>2017</v>
      </c>
      <c r="J58" s="177">
        <v>2018</v>
      </c>
      <c r="K58" s="177" t="s">
        <v>296</v>
      </c>
      <c r="L58" s="176">
        <v>771000</v>
      </c>
    </row>
    <row r="59" spans="1:12" ht="63" x14ac:dyDescent="0.25">
      <c r="A59" s="177" t="s">
        <v>295</v>
      </c>
      <c r="C59" s="177" t="s">
        <v>12</v>
      </c>
      <c r="D59" s="177">
        <v>21110001</v>
      </c>
      <c r="E59" s="177" t="s">
        <v>13</v>
      </c>
      <c r="F59" s="177" t="s">
        <v>14</v>
      </c>
      <c r="G59" s="177" t="s">
        <v>18</v>
      </c>
      <c r="H59" s="179" t="s">
        <v>127</v>
      </c>
      <c r="I59" s="177">
        <v>2017</v>
      </c>
      <c r="J59" s="177">
        <v>2018</v>
      </c>
      <c r="K59" s="177" t="s">
        <v>296</v>
      </c>
      <c r="L59" s="176">
        <v>9131000</v>
      </c>
    </row>
    <row r="60" spans="1:12" ht="31.5" x14ac:dyDescent="0.25">
      <c r="A60" s="177" t="s">
        <v>295</v>
      </c>
      <c r="C60" s="177" t="s">
        <v>12</v>
      </c>
      <c r="D60" s="177">
        <v>21110001</v>
      </c>
      <c r="E60" s="177" t="s">
        <v>13</v>
      </c>
      <c r="F60" s="177" t="s">
        <v>14</v>
      </c>
      <c r="G60" s="177" t="s">
        <v>18</v>
      </c>
      <c r="H60" s="179" t="s">
        <v>129</v>
      </c>
      <c r="I60" s="177">
        <v>2017</v>
      </c>
      <c r="J60" s="177">
        <v>2018</v>
      </c>
      <c r="K60" s="177" t="s">
        <v>296</v>
      </c>
      <c r="L60" s="176">
        <v>575000</v>
      </c>
    </row>
    <row r="61" spans="1:12" ht="94.5" x14ac:dyDescent="0.25">
      <c r="A61" s="177" t="s">
        <v>295</v>
      </c>
      <c r="C61" s="177" t="s">
        <v>12</v>
      </c>
      <c r="D61" s="177">
        <v>21110001</v>
      </c>
      <c r="E61" s="177" t="s">
        <v>13</v>
      </c>
      <c r="F61" s="177" t="s">
        <v>14</v>
      </c>
      <c r="G61" s="177" t="s">
        <v>18</v>
      </c>
      <c r="H61" s="179" t="s">
        <v>325</v>
      </c>
      <c r="I61" s="177">
        <v>2017</v>
      </c>
      <c r="J61" s="177">
        <v>2018</v>
      </c>
      <c r="K61" s="177" t="s">
        <v>296</v>
      </c>
      <c r="L61" s="176">
        <v>800000</v>
      </c>
    </row>
    <row r="62" spans="1:12" x14ac:dyDescent="0.25">
      <c r="A62" s="177" t="s">
        <v>295</v>
      </c>
      <c r="C62" s="177" t="s">
        <v>12</v>
      </c>
      <c r="D62" s="177">
        <v>21110001</v>
      </c>
      <c r="E62" s="177" t="s">
        <v>13</v>
      </c>
      <c r="F62" s="177" t="s">
        <v>14</v>
      </c>
      <c r="G62" s="177" t="s">
        <v>18</v>
      </c>
      <c r="H62" s="179" t="s">
        <v>132</v>
      </c>
      <c r="I62" s="177">
        <v>2017</v>
      </c>
      <c r="J62" s="177">
        <v>2018</v>
      </c>
      <c r="K62" s="177" t="s">
        <v>296</v>
      </c>
      <c r="L62" s="176">
        <v>2626000</v>
      </c>
    </row>
    <row r="63" spans="1:12" ht="47.25" x14ac:dyDescent="0.25">
      <c r="A63" s="177" t="s">
        <v>295</v>
      </c>
      <c r="C63" s="177" t="s">
        <v>12</v>
      </c>
      <c r="D63" s="177">
        <v>21110001</v>
      </c>
      <c r="E63" s="177" t="s">
        <v>13</v>
      </c>
      <c r="F63" s="177" t="s">
        <v>14</v>
      </c>
      <c r="G63" s="177" t="s">
        <v>18</v>
      </c>
      <c r="H63" s="179" t="s">
        <v>134</v>
      </c>
      <c r="I63" s="177">
        <v>2017</v>
      </c>
      <c r="J63" s="177">
        <v>2018</v>
      </c>
      <c r="K63" s="177" t="s">
        <v>296</v>
      </c>
      <c r="L63" s="176">
        <v>856000</v>
      </c>
    </row>
    <row r="64" spans="1:12" ht="31.5" x14ac:dyDescent="0.25">
      <c r="A64" s="177" t="s">
        <v>295</v>
      </c>
      <c r="C64" s="177" t="s">
        <v>12</v>
      </c>
      <c r="D64" s="177">
        <v>21110001</v>
      </c>
      <c r="E64" s="177" t="s">
        <v>13</v>
      </c>
      <c r="F64" s="177" t="s">
        <v>14</v>
      </c>
      <c r="G64" s="177" t="s">
        <v>18</v>
      </c>
      <c r="H64" s="179" t="s">
        <v>136</v>
      </c>
      <c r="I64" s="177">
        <v>2017</v>
      </c>
      <c r="J64" s="177">
        <v>2018</v>
      </c>
      <c r="K64" s="177" t="s">
        <v>296</v>
      </c>
      <c r="L64" s="176">
        <v>195000</v>
      </c>
    </row>
    <row r="65" spans="1:12" ht="31.5" x14ac:dyDescent="0.25">
      <c r="A65" s="177" t="s">
        <v>295</v>
      </c>
      <c r="C65" s="177" t="s">
        <v>12</v>
      </c>
      <c r="D65" s="177">
        <v>21110001</v>
      </c>
      <c r="E65" s="177" t="s">
        <v>13</v>
      </c>
      <c r="F65" s="177" t="s">
        <v>14</v>
      </c>
      <c r="G65" s="177" t="s">
        <v>18</v>
      </c>
      <c r="H65" s="179" t="s">
        <v>138</v>
      </c>
      <c r="I65" s="177">
        <v>2017</v>
      </c>
      <c r="J65" s="177">
        <v>2018</v>
      </c>
      <c r="K65" s="177" t="s">
        <v>296</v>
      </c>
      <c r="L65" s="176">
        <v>136000</v>
      </c>
    </row>
    <row r="66" spans="1:12" ht="31.5" x14ac:dyDescent="0.25">
      <c r="A66" s="177" t="s">
        <v>295</v>
      </c>
      <c r="C66" s="177" t="s">
        <v>12</v>
      </c>
      <c r="D66" s="177">
        <v>21110001</v>
      </c>
      <c r="E66" s="177" t="s">
        <v>13</v>
      </c>
      <c r="F66" s="177" t="s">
        <v>14</v>
      </c>
      <c r="G66" s="177" t="s">
        <v>18</v>
      </c>
      <c r="H66" s="179" t="s">
        <v>140</v>
      </c>
      <c r="I66" s="177">
        <v>2017</v>
      </c>
      <c r="J66" s="177">
        <v>2018</v>
      </c>
      <c r="K66" s="177" t="s">
        <v>296</v>
      </c>
      <c r="L66" s="176">
        <v>66000</v>
      </c>
    </row>
    <row r="67" spans="1:12" ht="31.5" x14ac:dyDescent="0.25">
      <c r="A67" s="177" t="s">
        <v>295</v>
      </c>
      <c r="C67" s="177" t="s">
        <v>12</v>
      </c>
      <c r="D67" s="177">
        <v>21110001</v>
      </c>
      <c r="E67" s="177" t="s">
        <v>13</v>
      </c>
      <c r="F67" s="177" t="s">
        <v>14</v>
      </c>
      <c r="G67" s="177" t="s">
        <v>18</v>
      </c>
      <c r="H67" s="179" t="s">
        <v>142</v>
      </c>
      <c r="I67" s="177">
        <v>2017</v>
      </c>
      <c r="J67" s="177">
        <v>2018</v>
      </c>
      <c r="K67" s="177" t="s">
        <v>296</v>
      </c>
      <c r="L67" s="176">
        <v>4110000</v>
      </c>
    </row>
    <row r="68" spans="1:12" ht="47.25" x14ac:dyDescent="0.25">
      <c r="A68" s="177" t="s">
        <v>295</v>
      </c>
      <c r="C68" s="177" t="s">
        <v>12</v>
      </c>
      <c r="D68" s="177">
        <v>21110002</v>
      </c>
      <c r="E68" s="177" t="s">
        <v>13</v>
      </c>
      <c r="F68" s="177" t="s">
        <v>14</v>
      </c>
      <c r="G68" s="190" t="s">
        <v>145</v>
      </c>
      <c r="I68" s="177">
        <v>2017</v>
      </c>
      <c r="J68" s="177">
        <v>2018</v>
      </c>
      <c r="K68" s="177" t="s">
        <v>296</v>
      </c>
      <c r="L68" s="176">
        <v>900000</v>
      </c>
    </row>
    <row r="69" spans="1:12" x14ac:dyDescent="0.25">
      <c r="A69" s="177" t="s">
        <v>295</v>
      </c>
      <c r="C69" s="177" t="s">
        <v>12</v>
      </c>
      <c r="D69" s="177">
        <v>21110004</v>
      </c>
      <c r="E69" s="177" t="s">
        <v>13</v>
      </c>
      <c r="F69" s="177" t="s">
        <v>14</v>
      </c>
      <c r="G69" s="190" t="s">
        <v>147</v>
      </c>
      <c r="I69" s="177">
        <v>2017</v>
      </c>
      <c r="J69" s="177">
        <v>2018</v>
      </c>
      <c r="K69" s="177" t="s">
        <v>296</v>
      </c>
      <c r="L69" s="176">
        <v>35500000</v>
      </c>
    </row>
    <row r="70" spans="1:12" ht="31.5" x14ac:dyDescent="0.25">
      <c r="A70" s="177" t="s">
        <v>295</v>
      </c>
      <c r="C70" s="177" t="s">
        <v>12</v>
      </c>
      <c r="D70" s="177">
        <v>21110005</v>
      </c>
      <c r="E70" s="177" t="s">
        <v>13</v>
      </c>
      <c r="F70" s="177" t="s">
        <v>14</v>
      </c>
      <c r="G70" s="190" t="s">
        <v>149</v>
      </c>
      <c r="I70" s="177">
        <v>2017</v>
      </c>
      <c r="J70" s="177">
        <v>2018</v>
      </c>
      <c r="K70" s="177" t="s">
        <v>296</v>
      </c>
      <c r="L70" s="176">
        <v>1785000</v>
      </c>
    </row>
    <row r="71" spans="1:12" ht="31.5" x14ac:dyDescent="0.25">
      <c r="A71" s="177" t="s">
        <v>295</v>
      </c>
      <c r="C71" s="177" t="s">
        <v>12</v>
      </c>
      <c r="D71" s="177">
        <v>21110006</v>
      </c>
      <c r="E71" s="177" t="s">
        <v>13</v>
      </c>
      <c r="F71" s="177" t="s">
        <v>14</v>
      </c>
      <c r="G71" s="190" t="s">
        <v>151</v>
      </c>
      <c r="I71" s="177">
        <v>2017</v>
      </c>
      <c r="J71" s="177">
        <v>2018</v>
      </c>
      <c r="K71" s="177" t="s">
        <v>296</v>
      </c>
      <c r="L71" s="176">
        <v>13200000</v>
      </c>
    </row>
    <row r="72" spans="1:12" ht="31.5" x14ac:dyDescent="0.25">
      <c r="A72" s="177" t="s">
        <v>295</v>
      </c>
      <c r="C72" s="177" t="s">
        <v>12</v>
      </c>
      <c r="D72" s="177">
        <v>21110009</v>
      </c>
      <c r="E72" s="177" t="s">
        <v>13</v>
      </c>
      <c r="F72" s="177" t="s">
        <v>14</v>
      </c>
      <c r="G72" s="190" t="s">
        <v>153</v>
      </c>
      <c r="I72" s="177">
        <v>2017</v>
      </c>
      <c r="J72" s="177">
        <v>2018</v>
      </c>
      <c r="K72" s="177" t="s">
        <v>296</v>
      </c>
      <c r="L72" s="176">
        <v>23000000</v>
      </c>
    </row>
    <row r="73" spans="1:12" ht="47.25" x14ac:dyDescent="0.25">
      <c r="A73" s="177" t="s">
        <v>295</v>
      </c>
      <c r="C73" s="177" t="s">
        <v>12</v>
      </c>
      <c r="D73" s="177">
        <v>21110010</v>
      </c>
      <c r="E73" s="177" t="s">
        <v>13</v>
      </c>
      <c r="F73" s="177" t="s">
        <v>14</v>
      </c>
      <c r="G73" s="190" t="s">
        <v>155</v>
      </c>
      <c r="I73" s="177">
        <v>2017</v>
      </c>
      <c r="J73" s="177">
        <v>2018</v>
      </c>
      <c r="K73" s="177" t="s">
        <v>296</v>
      </c>
      <c r="L73" s="176">
        <v>58000</v>
      </c>
    </row>
    <row r="74" spans="1:12" x14ac:dyDescent="0.25">
      <c r="A74" s="177" t="s">
        <v>295</v>
      </c>
      <c r="C74" s="177" t="s">
        <v>12</v>
      </c>
      <c r="D74" s="191">
        <v>21111001</v>
      </c>
      <c r="E74" s="177" t="s">
        <v>13</v>
      </c>
      <c r="F74" s="177" t="s">
        <v>14</v>
      </c>
      <c r="G74" s="190" t="s">
        <v>157</v>
      </c>
      <c r="I74" s="177">
        <v>2017</v>
      </c>
      <c r="J74" s="177">
        <v>2018</v>
      </c>
      <c r="K74" s="177" t="s">
        <v>296</v>
      </c>
      <c r="L74" s="176">
        <v>504000</v>
      </c>
    </row>
    <row r="75" spans="1:12" ht="31.5" x14ac:dyDescent="0.25">
      <c r="A75" s="177" t="s">
        <v>295</v>
      </c>
      <c r="C75" s="177" t="s">
        <v>12</v>
      </c>
      <c r="D75" s="191">
        <v>21111002</v>
      </c>
      <c r="E75" s="177" t="s">
        <v>13</v>
      </c>
      <c r="F75" s="177" t="s">
        <v>14</v>
      </c>
      <c r="G75" s="190" t="s">
        <v>158</v>
      </c>
      <c r="I75" s="177">
        <v>2017</v>
      </c>
      <c r="J75" s="177">
        <v>2018</v>
      </c>
      <c r="K75" s="177" t="s">
        <v>296</v>
      </c>
      <c r="L75" s="176">
        <v>44500000</v>
      </c>
    </row>
    <row r="76" spans="1:12" x14ac:dyDescent="0.25">
      <c r="A76" s="177" t="s">
        <v>295</v>
      </c>
      <c r="C76" s="177" t="s">
        <v>12</v>
      </c>
      <c r="D76" s="191">
        <v>21111100</v>
      </c>
      <c r="E76" s="177" t="s">
        <v>13</v>
      </c>
      <c r="F76" s="177" t="s">
        <v>14</v>
      </c>
      <c r="G76" s="190" t="s">
        <v>160</v>
      </c>
      <c r="I76" s="177">
        <v>2017</v>
      </c>
      <c r="J76" s="177">
        <v>2018</v>
      </c>
      <c r="K76" s="177" t="s">
        <v>296</v>
      </c>
      <c r="L76" s="176">
        <v>6000000</v>
      </c>
    </row>
    <row r="77" spans="1:12" x14ac:dyDescent="0.25">
      <c r="A77" s="177" t="s">
        <v>295</v>
      </c>
      <c r="C77" s="177" t="s">
        <v>12</v>
      </c>
      <c r="D77" s="191">
        <v>21111200</v>
      </c>
      <c r="E77" s="177" t="s">
        <v>13</v>
      </c>
      <c r="F77" s="177" t="s">
        <v>14</v>
      </c>
      <c r="G77" s="190" t="s">
        <v>162</v>
      </c>
      <c r="I77" s="177">
        <v>2017</v>
      </c>
      <c r="J77" s="177">
        <v>2018</v>
      </c>
      <c r="K77" s="177" t="s">
        <v>296</v>
      </c>
      <c r="L77" s="176">
        <v>50000</v>
      </c>
    </row>
    <row r="78" spans="1:12" ht="63" x14ac:dyDescent="0.25">
      <c r="A78" s="177" t="s">
        <v>295</v>
      </c>
      <c r="C78" s="177" t="s">
        <v>12</v>
      </c>
      <c r="D78" s="191">
        <v>21210001</v>
      </c>
      <c r="E78" s="177" t="s">
        <v>13</v>
      </c>
      <c r="F78" s="177" t="s">
        <v>14</v>
      </c>
      <c r="G78" s="190" t="s">
        <v>164</v>
      </c>
      <c r="I78" s="177">
        <v>2017</v>
      </c>
      <c r="J78" s="177">
        <v>2018</v>
      </c>
      <c r="K78" s="177" t="s">
        <v>296</v>
      </c>
      <c r="L78" s="192">
        <v>3000000</v>
      </c>
    </row>
    <row r="79" spans="1:12" ht="31.5" x14ac:dyDescent="0.25">
      <c r="A79" s="177" t="s">
        <v>295</v>
      </c>
      <c r="C79" s="177" t="s">
        <v>12</v>
      </c>
      <c r="D79" s="175">
        <v>22010001</v>
      </c>
      <c r="E79" s="193" t="s">
        <v>165</v>
      </c>
      <c r="F79" s="194" t="s">
        <v>166</v>
      </c>
      <c r="G79" s="190" t="s">
        <v>167</v>
      </c>
      <c r="I79" s="177">
        <v>2017</v>
      </c>
      <c r="J79" s="177">
        <v>2018</v>
      </c>
      <c r="K79" s="177" t="s">
        <v>296</v>
      </c>
      <c r="L79" s="176">
        <v>14000000</v>
      </c>
    </row>
    <row r="80" spans="1:12" x14ac:dyDescent="0.25">
      <c r="A80" s="177" t="s">
        <v>295</v>
      </c>
      <c r="C80" s="177" t="s">
        <v>12</v>
      </c>
      <c r="D80" s="175">
        <v>22010002</v>
      </c>
      <c r="E80" s="193" t="s">
        <v>165</v>
      </c>
      <c r="F80" s="194" t="s">
        <v>166</v>
      </c>
      <c r="G80" s="190" t="s">
        <v>168</v>
      </c>
      <c r="I80" s="177">
        <v>2017</v>
      </c>
      <c r="J80" s="177">
        <v>2018</v>
      </c>
      <c r="K80" s="177" t="s">
        <v>296</v>
      </c>
      <c r="L80" s="176">
        <v>5500000</v>
      </c>
    </row>
    <row r="81" spans="1:12" ht="31.5" x14ac:dyDescent="0.25">
      <c r="A81" s="177" t="s">
        <v>295</v>
      </c>
      <c r="C81" s="177" t="s">
        <v>12</v>
      </c>
      <c r="D81" s="175">
        <v>22010003</v>
      </c>
      <c r="E81" s="193" t="s">
        <v>165</v>
      </c>
      <c r="F81" s="194" t="s">
        <v>166</v>
      </c>
      <c r="G81" s="190" t="s">
        <v>170</v>
      </c>
      <c r="I81" s="177">
        <v>2017</v>
      </c>
      <c r="J81" s="177">
        <v>2018</v>
      </c>
      <c r="K81" s="177" t="s">
        <v>296</v>
      </c>
      <c r="L81" s="176">
        <v>600000</v>
      </c>
    </row>
    <row r="82" spans="1:12" ht="31.5" x14ac:dyDescent="0.25">
      <c r="A82" s="177" t="s">
        <v>295</v>
      </c>
      <c r="C82" s="177" t="s">
        <v>12</v>
      </c>
      <c r="D82" s="175">
        <v>22010004</v>
      </c>
      <c r="E82" s="193" t="s">
        <v>165</v>
      </c>
      <c r="F82" s="194" t="s">
        <v>166</v>
      </c>
      <c r="G82" s="190" t="s">
        <v>171</v>
      </c>
      <c r="I82" s="177">
        <v>2017</v>
      </c>
      <c r="J82" s="177">
        <v>2018</v>
      </c>
      <c r="K82" s="177" t="s">
        <v>296</v>
      </c>
      <c r="L82" s="176">
        <v>550000</v>
      </c>
    </row>
    <row r="83" spans="1:12" x14ac:dyDescent="0.25">
      <c r="A83" s="177" t="s">
        <v>295</v>
      </c>
      <c r="C83" s="177" t="s">
        <v>12</v>
      </c>
      <c r="D83" s="191">
        <v>22020001</v>
      </c>
      <c r="E83" s="193" t="s">
        <v>165</v>
      </c>
      <c r="F83" s="194" t="s">
        <v>172</v>
      </c>
      <c r="G83" s="190" t="s">
        <v>173</v>
      </c>
      <c r="I83" s="177">
        <v>2017</v>
      </c>
      <c r="J83" s="177">
        <v>2018</v>
      </c>
      <c r="K83" s="177" t="s">
        <v>296</v>
      </c>
      <c r="L83" s="176">
        <v>225000</v>
      </c>
    </row>
    <row r="84" spans="1:12" ht="31.5" x14ac:dyDescent="0.25">
      <c r="A84" s="177" t="s">
        <v>295</v>
      </c>
      <c r="C84" s="177" t="s">
        <v>12</v>
      </c>
      <c r="D84" s="177">
        <v>22020006</v>
      </c>
      <c r="E84" s="193" t="s">
        <v>165</v>
      </c>
      <c r="F84" s="194" t="s">
        <v>172</v>
      </c>
      <c r="G84" s="190" t="s">
        <v>174</v>
      </c>
      <c r="I84" s="177">
        <v>2017</v>
      </c>
      <c r="J84" s="177">
        <v>2018</v>
      </c>
      <c r="K84" s="177" t="s">
        <v>296</v>
      </c>
      <c r="L84" s="176">
        <v>75000</v>
      </c>
    </row>
    <row r="85" spans="1:12" ht="31.5" x14ac:dyDescent="0.25">
      <c r="A85" s="177" t="s">
        <v>295</v>
      </c>
      <c r="C85" s="177" t="s">
        <v>12</v>
      </c>
      <c r="D85" s="177">
        <v>22030001</v>
      </c>
      <c r="E85" s="193" t="s">
        <v>165</v>
      </c>
      <c r="F85" s="177" t="s">
        <v>175</v>
      </c>
      <c r="G85" s="190" t="s">
        <v>176</v>
      </c>
      <c r="I85" s="177">
        <v>2017</v>
      </c>
      <c r="J85" s="177">
        <v>2018</v>
      </c>
      <c r="K85" s="177" t="s">
        <v>296</v>
      </c>
      <c r="L85" s="176">
        <v>18297000</v>
      </c>
    </row>
    <row r="86" spans="1:12" ht="47.25" x14ac:dyDescent="0.25">
      <c r="A86" s="177" t="s">
        <v>295</v>
      </c>
      <c r="C86" s="177" t="s">
        <v>12</v>
      </c>
      <c r="D86" s="177">
        <v>22030007</v>
      </c>
      <c r="E86" s="193" t="s">
        <v>165</v>
      </c>
      <c r="F86" s="177" t="s">
        <v>175</v>
      </c>
      <c r="G86" s="190" t="s">
        <v>178</v>
      </c>
      <c r="I86" s="177">
        <v>2017</v>
      </c>
      <c r="J86" s="177">
        <v>2018</v>
      </c>
      <c r="K86" s="177" t="s">
        <v>296</v>
      </c>
      <c r="L86" s="176">
        <v>552000</v>
      </c>
    </row>
    <row r="87" spans="1:12" ht="31.5" x14ac:dyDescent="0.25">
      <c r="A87" s="177" t="s">
        <v>295</v>
      </c>
      <c r="C87" s="177" t="s">
        <v>12</v>
      </c>
      <c r="D87" s="177">
        <v>22040001</v>
      </c>
      <c r="E87" s="193" t="s">
        <v>165</v>
      </c>
      <c r="F87" s="194" t="s">
        <v>179</v>
      </c>
      <c r="G87" s="190" t="s">
        <v>180</v>
      </c>
      <c r="I87" s="177">
        <v>2017</v>
      </c>
      <c r="J87" s="177">
        <v>2018</v>
      </c>
      <c r="K87" s="177" t="s">
        <v>296</v>
      </c>
      <c r="L87" s="176">
        <v>5500000</v>
      </c>
    </row>
    <row r="88" spans="1:12" ht="31.5" x14ac:dyDescent="0.25">
      <c r="A88" s="177" t="s">
        <v>295</v>
      </c>
      <c r="C88" s="177" t="s">
        <v>12</v>
      </c>
      <c r="D88" s="177">
        <v>22040002</v>
      </c>
      <c r="E88" s="193" t="s">
        <v>165</v>
      </c>
      <c r="F88" s="194" t="s">
        <v>179</v>
      </c>
      <c r="G88" s="190" t="s">
        <v>181</v>
      </c>
      <c r="L88" s="176">
        <v>1500000</v>
      </c>
    </row>
    <row r="89" spans="1:12" x14ac:dyDescent="0.25">
      <c r="A89" s="177" t="s">
        <v>295</v>
      </c>
      <c r="C89" s="177" t="s">
        <v>12</v>
      </c>
      <c r="D89" s="191">
        <v>22050001</v>
      </c>
      <c r="E89" s="193" t="s">
        <v>165</v>
      </c>
      <c r="F89" s="194" t="s">
        <v>182</v>
      </c>
      <c r="G89" s="190" t="s">
        <v>183</v>
      </c>
      <c r="I89" s="177">
        <v>2017</v>
      </c>
      <c r="J89" s="177">
        <v>2018</v>
      </c>
      <c r="K89" s="177" t="s">
        <v>296</v>
      </c>
      <c r="L89" s="176">
        <v>1425000</v>
      </c>
    </row>
    <row r="90" spans="1:12" ht="31.5" x14ac:dyDescent="0.25">
      <c r="A90" s="177" t="s">
        <v>295</v>
      </c>
      <c r="C90" s="177" t="s">
        <v>12</v>
      </c>
      <c r="D90" s="191">
        <v>22050002</v>
      </c>
      <c r="E90" s="193" t="s">
        <v>165</v>
      </c>
      <c r="F90" s="194" t="s">
        <v>182</v>
      </c>
      <c r="G90" s="190" t="s">
        <v>184</v>
      </c>
      <c r="I90" s="177">
        <v>2017</v>
      </c>
      <c r="J90" s="177">
        <v>2018</v>
      </c>
      <c r="K90" s="177" t="s">
        <v>296</v>
      </c>
      <c r="L90" s="176">
        <v>3000</v>
      </c>
    </row>
    <row r="91" spans="1:12" ht="31.5" x14ac:dyDescent="0.25">
      <c r="A91" s="177" t="s">
        <v>295</v>
      </c>
      <c r="C91" s="177" t="s">
        <v>12</v>
      </c>
      <c r="D91" s="191">
        <v>22050003</v>
      </c>
      <c r="E91" s="193" t="s">
        <v>165</v>
      </c>
      <c r="F91" s="194" t="s">
        <v>182</v>
      </c>
      <c r="G91" s="190" t="s">
        <v>185</v>
      </c>
      <c r="I91" s="177">
        <v>2017</v>
      </c>
      <c r="J91" s="177">
        <v>2018</v>
      </c>
      <c r="K91" s="177" t="s">
        <v>296</v>
      </c>
      <c r="L91" s="176">
        <v>400000</v>
      </c>
    </row>
    <row r="92" spans="1:12" x14ac:dyDescent="0.25">
      <c r="A92" s="177" t="s">
        <v>295</v>
      </c>
      <c r="C92" s="177" t="s">
        <v>12</v>
      </c>
      <c r="D92" s="175">
        <v>22060001</v>
      </c>
      <c r="E92" s="193" t="s">
        <v>165</v>
      </c>
      <c r="F92" s="194" t="s">
        <v>186</v>
      </c>
      <c r="G92" s="190" t="s">
        <v>187</v>
      </c>
      <c r="I92" s="177">
        <v>2017</v>
      </c>
      <c r="J92" s="177">
        <v>2018</v>
      </c>
      <c r="K92" s="177" t="s">
        <v>296</v>
      </c>
      <c r="L92" s="176">
        <v>4000000</v>
      </c>
    </row>
    <row r="93" spans="1:12" ht="31.5" x14ac:dyDescent="0.25">
      <c r="A93" s="177" t="s">
        <v>295</v>
      </c>
      <c r="C93" s="177" t="s">
        <v>12</v>
      </c>
      <c r="D93" s="175">
        <v>22060003</v>
      </c>
      <c r="E93" s="193" t="s">
        <v>165</v>
      </c>
      <c r="F93" s="194" t="s">
        <v>186</v>
      </c>
      <c r="G93" s="190" t="s">
        <v>174</v>
      </c>
      <c r="I93" s="177">
        <v>2017</v>
      </c>
      <c r="J93" s="177">
        <v>2018</v>
      </c>
      <c r="K93" s="177" t="s">
        <v>296</v>
      </c>
      <c r="L93" s="176">
        <v>3875000</v>
      </c>
    </row>
    <row r="94" spans="1:12" ht="31.5" x14ac:dyDescent="0.25">
      <c r="A94" s="177" t="s">
        <v>295</v>
      </c>
      <c r="C94" s="177" t="s">
        <v>12</v>
      </c>
      <c r="D94" s="175">
        <v>22060004</v>
      </c>
      <c r="E94" s="193" t="s">
        <v>165</v>
      </c>
      <c r="F94" s="194" t="s">
        <v>186</v>
      </c>
      <c r="G94" s="190" t="s">
        <v>188</v>
      </c>
      <c r="I94" s="177">
        <v>2017</v>
      </c>
      <c r="J94" s="177">
        <v>2018</v>
      </c>
      <c r="K94" s="177" t="s">
        <v>296</v>
      </c>
      <c r="L94" s="176">
        <v>2200000</v>
      </c>
    </row>
    <row r="95" spans="1:12" x14ac:dyDescent="0.25">
      <c r="A95" s="177" t="s">
        <v>295</v>
      </c>
      <c r="C95" s="177" t="s">
        <v>12</v>
      </c>
      <c r="D95" s="175">
        <v>22060005</v>
      </c>
      <c r="E95" s="193" t="s">
        <v>165</v>
      </c>
      <c r="F95" s="194" t="s">
        <v>186</v>
      </c>
      <c r="G95" s="190" t="s">
        <v>189</v>
      </c>
      <c r="I95" s="177">
        <v>2017</v>
      </c>
      <c r="J95" s="177">
        <v>2018</v>
      </c>
      <c r="K95" s="177" t="s">
        <v>296</v>
      </c>
      <c r="L95" s="176">
        <v>32700000</v>
      </c>
    </row>
    <row r="96" spans="1:12" x14ac:dyDescent="0.25">
      <c r="A96" s="177" t="s">
        <v>295</v>
      </c>
      <c r="C96" s="177" t="s">
        <v>12</v>
      </c>
      <c r="D96" s="175">
        <v>22060010</v>
      </c>
      <c r="E96" s="193" t="s">
        <v>165</v>
      </c>
      <c r="F96" s="194" t="s">
        <v>186</v>
      </c>
      <c r="G96" s="190" t="s">
        <v>190</v>
      </c>
      <c r="I96" s="177">
        <v>2017</v>
      </c>
      <c r="J96" s="177">
        <v>2018</v>
      </c>
      <c r="K96" s="177" t="s">
        <v>296</v>
      </c>
      <c r="L96" s="176">
        <v>10000</v>
      </c>
    </row>
    <row r="97" spans="1:12" ht="47.25" x14ac:dyDescent="0.25">
      <c r="A97" s="177" t="s">
        <v>295</v>
      </c>
      <c r="C97" s="177" t="s">
        <v>12</v>
      </c>
      <c r="D97" s="175">
        <v>22070006</v>
      </c>
      <c r="E97" s="193" t="s">
        <v>165</v>
      </c>
      <c r="F97" s="194" t="s">
        <v>191</v>
      </c>
      <c r="G97" s="190" t="s">
        <v>192</v>
      </c>
      <c r="I97" s="177">
        <v>2017</v>
      </c>
      <c r="J97" s="177">
        <v>2018</v>
      </c>
      <c r="K97" s="177" t="s">
        <v>296</v>
      </c>
      <c r="L97" s="176">
        <v>3400000</v>
      </c>
    </row>
    <row r="98" spans="1:12" ht="31.5" x14ac:dyDescent="0.25">
      <c r="A98" s="177" t="s">
        <v>295</v>
      </c>
      <c r="C98" s="177" t="s">
        <v>12</v>
      </c>
      <c r="D98" s="175">
        <v>22090001</v>
      </c>
      <c r="E98" s="193" t="s">
        <v>165</v>
      </c>
      <c r="F98" s="194" t="s">
        <v>193</v>
      </c>
      <c r="G98" s="190" t="s">
        <v>194</v>
      </c>
      <c r="I98" s="177">
        <v>2017</v>
      </c>
      <c r="J98" s="177">
        <v>2018</v>
      </c>
      <c r="K98" s="177" t="s">
        <v>296</v>
      </c>
      <c r="L98" s="176">
        <v>2400000</v>
      </c>
    </row>
    <row r="99" spans="1:12" ht="31.5" x14ac:dyDescent="0.25">
      <c r="A99" s="177" t="s">
        <v>295</v>
      </c>
      <c r="C99" s="177" t="s">
        <v>12</v>
      </c>
      <c r="D99" s="177">
        <v>22100001</v>
      </c>
      <c r="E99" s="193" t="s">
        <v>165</v>
      </c>
      <c r="F99" s="194" t="s">
        <v>195</v>
      </c>
      <c r="G99" s="190" t="s">
        <v>196</v>
      </c>
      <c r="I99" s="177">
        <v>2017</v>
      </c>
      <c r="J99" s="177">
        <v>2018</v>
      </c>
      <c r="K99" s="177" t="s">
        <v>296</v>
      </c>
      <c r="L99" s="195">
        <v>800000</v>
      </c>
    </row>
    <row r="100" spans="1:12" ht="31.5" x14ac:dyDescent="0.25">
      <c r="A100" s="177" t="s">
        <v>295</v>
      </c>
      <c r="C100" s="177" t="s">
        <v>12</v>
      </c>
      <c r="D100" s="177">
        <v>22100003</v>
      </c>
      <c r="E100" s="193" t="s">
        <v>165</v>
      </c>
      <c r="F100" s="194" t="s">
        <v>195</v>
      </c>
      <c r="G100" s="190" t="s">
        <v>197</v>
      </c>
      <c r="I100" s="177">
        <v>2017</v>
      </c>
      <c r="J100" s="177">
        <v>2018</v>
      </c>
      <c r="K100" s="177" t="s">
        <v>296</v>
      </c>
      <c r="L100" s="195">
        <v>4000000</v>
      </c>
    </row>
    <row r="101" spans="1:12" ht="31.5" x14ac:dyDescent="0.25">
      <c r="A101" s="177" t="s">
        <v>295</v>
      </c>
      <c r="C101" s="177" t="s">
        <v>12</v>
      </c>
      <c r="D101" s="177">
        <v>22100004</v>
      </c>
      <c r="E101" s="193" t="s">
        <v>165</v>
      </c>
      <c r="F101" s="194" t="s">
        <v>195</v>
      </c>
      <c r="G101" s="190" t="s">
        <v>198</v>
      </c>
      <c r="I101" s="177">
        <v>2017</v>
      </c>
      <c r="J101" s="177">
        <v>2018</v>
      </c>
      <c r="K101" s="177" t="s">
        <v>296</v>
      </c>
      <c r="L101" s="195">
        <v>2500000</v>
      </c>
    </row>
    <row r="102" spans="1:12" x14ac:dyDescent="0.25">
      <c r="A102" s="177" t="s">
        <v>295</v>
      </c>
      <c r="C102" s="177" t="s">
        <v>12</v>
      </c>
      <c r="D102" s="177">
        <v>22100006</v>
      </c>
      <c r="E102" s="193" t="s">
        <v>165</v>
      </c>
      <c r="F102" s="194" t="s">
        <v>195</v>
      </c>
      <c r="G102" s="190" t="s">
        <v>199</v>
      </c>
      <c r="I102" s="177">
        <v>2017</v>
      </c>
      <c r="J102" s="177">
        <v>2018</v>
      </c>
      <c r="K102" s="177" t="s">
        <v>296</v>
      </c>
      <c r="L102" s="195">
        <f>3600000+1000000</f>
        <v>4600000</v>
      </c>
    </row>
    <row r="103" spans="1:12" ht="78.75" x14ac:dyDescent="0.25">
      <c r="A103" s="177" t="s">
        <v>295</v>
      </c>
      <c r="C103" s="177" t="s">
        <v>12</v>
      </c>
      <c r="D103" s="177">
        <v>22120002</v>
      </c>
      <c r="E103" s="193" t="s">
        <v>165</v>
      </c>
      <c r="F103" s="194" t="s">
        <v>200</v>
      </c>
      <c r="G103" s="190" t="s">
        <v>201</v>
      </c>
      <c r="I103" s="177">
        <v>2017</v>
      </c>
      <c r="J103" s="177">
        <v>2018</v>
      </c>
      <c r="K103" s="177" t="s">
        <v>296</v>
      </c>
      <c r="L103" s="178">
        <v>0</v>
      </c>
    </row>
    <row r="104" spans="1:12" ht="31.5" x14ac:dyDescent="0.25">
      <c r="A104" s="177" t="s">
        <v>295</v>
      </c>
      <c r="C104" s="177" t="s">
        <v>12</v>
      </c>
      <c r="D104" s="177">
        <v>22120005</v>
      </c>
      <c r="E104" s="193" t="s">
        <v>165</v>
      </c>
      <c r="F104" s="194" t="s">
        <v>200</v>
      </c>
      <c r="G104" s="190" t="s">
        <v>202</v>
      </c>
      <c r="I104" s="177">
        <v>2017</v>
      </c>
      <c r="J104" s="177">
        <v>2018</v>
      </c>
      <c r="K104" s="177" t="s">
        <v>296</v>
      </c>
      <c r="L104" s="176">
        <v>12500000</v>
      </c>
    </row>
    <row r="105" spans="1:12" ht="31.5" x14ac:dyDescent="0.25">
      <c r="A105" s="177" t="s">
        <v>295</v>
      </c>
      <c r="C105" s="177" t="s">
        <v>12</v>
      </c>
      <c r="D105" s="177">
        <v>22120007</v>
      </c>
      <c r="E105" s="193" t="s">
        <v>165</v>
      </c>
      <c r="F105" s="194" t="s">
        <v>200</v>
      </c>
      <c r="G105" s="190" t="s">
        <v>203</v>
      </c>
      <c r="I105" s="177">
        <v>2017</v>
      </c>
      <c r="J105" s="177">
        <v>2018</v>
      </c>
      <c r="K105" s="177" t="s">
        <v>296</v>
      </c>
      <c r="L105" s="176">
        <v>1000000</v>
      </c>
    </row>
    <row r="106" spans="1:12" ht="47.25" x14ac:dyDescent="0.25">
      <c r="A106" s="177" t="s">
        <v>295</v>
      </c>
      <c r="C106" s="177" t="s">
        <v>12</v>
      </c>
      <c r="D106" s="177">
        <v>22120019</v>
      </c>
      <c r="E106" s="193" t="s">
        <v>165</v>
      </c>
      <c r="F106" s="194" t="s">
        <v>200</v>
      </c>
      <c r="G106" s="190" t="s">
        <v>205</v>
      </c>
      <c r="I106" s="177">
        <v>2017</v>
      </c>
      <c r="J106" s="177">
        <v>2018</v>
      </c>
      <c r="K106" s="177" t="s">
        <v>296</v>
      </c>
      <c r="L106" s="176">
        <v>2500000</v>
      </c>
    </row>
    <row r="107" spans="1:12" ht="31.5" x14ac:dyDescent="0.25">
      <c r="A107" s="177" t="s">
        <v>295</v>
      </c>
      <c r="C107" s="177" t="s">
        <v>12</v>
      </c>
      <c r="D107" s="177">
        <v>22120027</v>
      </c>
      <c r="E107" s="193" t="s">
        <v>165</v>
      </c>
      <c r="F107" s="194" t="s">
        <v>200</v>
      </c>
      <c r="G107" s="190" t="s">
        <v>207</v>
      </c>
      <c r="I107" s="177">
        <v>2017</v>
      </c>
      <c r="J107" s="177">
        <v>2018</v>
      </c>
      <c r="K107" s="177" t="s">
        <v>296</v>
      </c>
      <c r="L107" s="176">
        <v>400000</v>
      </c>
    </row>
    <row r="108" spans="1:12" x14ac:dyDescent="0.25">
      <c r="A108" s="177" t="s">
        <v>295</v>
      </c>
      <c r="C108" s="177" t="s">
        <v>12</v>
      </c>
      <c r="D108" s="177">
        <v>22180001</v>
      </c>
      <c r="E108" s="193" t="s">
        <v>165</v>
      </c>
      <c r="F108" s="194" t="s">
        <v>208</v>
      </c>
      <c r="G108" s="194" t="s">
        <v>209</v>
      </c>
      <c r="I108" s="177">
        <v>2017</v>
      </c>
      <c r="J108" s="177">
        <v>2018</v>
      </c>
      <c r="K108" s="177" t="s">
        <v>296</v>
      </c>
      <c r="L108" s="178">
        <v>0</v>
      </c>
    </row>
    <row r="109" spans="1:12" ht="31.5" x14ac:dyDescent="0.25">
      <c r="A109" s="177" t="s">
        <v>295</v>
      </c>
      <c r="C109" s="177" t="s">
        <v>12</v>
      </c>
      <c r="D109" s="177">
        <v>22180002</v>
      </c>
      <c r="E109" s="193" t="s">
        <v>165</v>
      </c>
      <c r="F109" s="194" t="s">
        <v>208</v>
      </c>
      <c r="G109" s="196" t="s">
        <v>210</v>
      </c>
      <c r="I109" s="177">
        <v>2017</v>
      </c>
      <c r="J109" s="177">
        <v>2018</v>
      </c>
      <c r="K109" s="177" t="s">
        <v>296</v>
      </c>
      <c r="L109" s="178">
        <v>0</v>
      </c>
    </row>
    <row r="110" spans="1:12" ht="47.25" x14ac:dyDescent="0.25">
      <c r="A110" s="177" t="s">
        <v>295</v>
      </c>
      <c r="C110" s="177" t="s">
        <v>12</v>
      </c>
      <c r="D110" s="177">
        <v>22180005</v>
      </c>
      <c r="E110" s="193" t="s">
        <v>165</v>
      </c>
      <c r="F110" s="194" t="s">
        <v>208</v>
      </c>
      <c r="G110" s="196" t="s">
        <v>211</v>
      </c>
      <c r="I110" s="177">
        <v>2017</v>
      </c>
      <c r="J110" s="177">
        <v>2018</v>
      </c>
      <c r="K110" s="177" t="s">
        <v>296</v>
      </c>
      <c r="L110" s="178">
        <v>0</v>
      </c>
    </row>
    <row r="111" spans="1:12" ht="47.25" x14ac:dyDescent="0.25">
      <c r="A111" s="177" t="s">
        <v>295</v>
      </c>
      <c r="C111" s="177" t="s">
        <v>12</v>
      </c>
      <c r="D111" s="177">
        <v>22180011</v>
      </c>
      <c r="E111" s="193" t="s">
        <v>165</v>
      </c>
      <c r="F111" s="194" t="s">
        <v>208</v>
      </c>
      <c r="G111" s="196" t="s">
        <v>213</v>
      </c>
      <c r="I111" s="177">
        <v>2017</v>
      </c>
      <c r="J111" s="177">
        <v>2018</v>
      </c>
      <c r="K111" s="177" t="s">
        <v>296</v>
      </c>
      <c r="L111" s="178">
        <v>0</v>
      </c>
    </row>
    <row r="112" spans="1:12" ht="47.25" x14ac:dyDescent="0.25">
      <c r="A112" s="177" t="s">
        <v>295</v>
      </c>
      <c r="C112" s="177" t="s">
        <v>12</v>
      </c>
      <c r="D112" s="177">
        <v>22180012</v>
      </c>
      <c r="E112" s="193" t="s">
        <v>165</v>
      </c>
      <c r="F112" s="194" t="s">
        <v>208</v>
      </c>
      <c r="G112" s="196" t="s">
        <v>215</v>
      </c>
      <c r="I112" s="177">
        <v>2017</v>
      </c>
      <c r="J112" s="177">
        <v>2018</v>
      </c>
      <c r="K112" s="177" t="s">
        <v>296</v>
      </c>
      <c r="L112" s="178">
        <v>0</v>
      </c>
    </row>
    <row r="113" spans="1:12" x14ac:dyDescent="0.25">
      <c r="A113" s="177" t="s">
        <v>295</v>
      </c>
      <c r="C113" s="177" t="s">
        <v>12</v>
      </c>
      <c r="D113" s="177">
        <v>22900001</v>
      </c>
      <c r="E113" s="194" t="s">
        <v>216</v>
      </c>
      <c r="F113" s="190" t="s">
        <v>217</v>
      </c>
      <c r="I113" s="177">
        <v>2017</v>
      </c>
      <c r="J113" s="177">
        <v>2018</v>
      </c>
      <c r="K113" s="177" t="s">
        <v>296</v>
      </c>
      <c r="L113" s="176">
        <v>600000</v>
      </c>
    </row>
    <row r="114" spans="1:12" ht="31.5" x14ac:dyDescent="0.25">
      <c r="A114" s="177" t="s">
        <v>295</v>
      </c>
      <c r="C114" s="177" t="s">
        <v>12</v>
      </c>
      <c r="D114" s="177">
        <v>22900002</v>
      </c>
      <c r="E114" s="194" t="s">
        <v>216</v>
      </c>
      <c r="F114" s="190" t="s">
        <v>218</v>
      </c>
      <c r="I114" s="177">
        <v>2017</v>
      </c>
      <c r="J114" s="177">
        <v>2018</v>
      </c>
      <c r="K114" s="177" t="s">
        <v>296</v>
      </c>
      <c r="L114" s="176">
        <v>600000</v>
      </c>
    </row>
    <row r="115" spans="1:12" x14ac:dyDescent="0.25">
      <c r="A115" s="177" t="s">
        <v>295</v>
      </c>
      <c r="C115" s="177" t="s">
        <v>12</v>
      </c>
      <c r="D115" s="177">
        <v>22900016</v>
      </c>
      <c r="E115" s="194" t="s">
        <v>216</v>
      </c>
      <c r="F115" s="190" t="s">
        <v>220</v>
      </c>
      <c r="I115" s="177">
        <v>2017</v>
      </c>
      <c r="J115" s="177">
        <v>2018</v>
      </c>
      <c r="K115" s="177" t="s">
        <v>296</v>
      </c>
      <c r="L115" s="176">
        <v>1100000</v>
      </c>
    </row>
    <row r="116" spans="1:12" x14ac:dyDescent="0.25">
      <c r="A116" s="177" t="s">
        <v>295</v>
      </c>
      <c r="C116" s="177" t="s">
        <v>12</v>
      </c>
      <c r="D116" s="177">
        <v>22900024</v>
      </c>
      <c r="E116" s="194" t="s">
        <v>216</v>
      </c>
      <c r="F116" s="190" t="s">
        <v>222</v>
      </c>
      <c r="I116" s="177">
        <v>2017</v>
      </c>
      <c r="J116" s="177">
        <v>2018</v>
      </c>
      <c r="K116" s="177" t="s">
        <v>296</v>
      </c>
      <c r="L116" s="176">
        <v>50000</v>
      </c>
    </row>
    <row r="117" spans="1:12" ht="31.5" x14ac:dyDescent="0.25">
      <c r="A117" s="177" t="s">
        <v>295</v>
      </c>
      <c r="C117" s="177" t="s">
        <v>12</v>
      </c>
      <c r="D117" s="177">
        <v>22900099</v>
      </c>
      <c r="E117" s="194" t="s">
        <v>216</v>
      </c>
      <c r="F117" s="190" t="s">
        <v>224</v>
      </c>
      <c r="I117" s="177">
        <v>2017</v>
      </c>
      <c r="J117" s="177">
        <v>2018</v>
      </c>
      <c r="K117" s="177" t="s">
        <v>296</v>
      </c>
      <c r="L117" s="176">
        <v>1500000</v>
      </c>
    </row>
    <row r="118" spans="1:12" x14ac:dyDescent="0.25">
      <c r="A118" s="177" t="s">
        <v>295</v>
      </c>
      <c r="C118" s="177" t="s">
        <v>12</v>
      </c>
      <c r="D118" s="177">
        <v>22900906</v>
      </c>
      <c r="E118" s="194" t="s">
        <v>216</v>
      </c>
      <c r="F118" s="190" t="s">
        <v>226</v>
      </c>
      <c r="I118" s="177">
        <v>2017</v>
      </c>
      <c r="J118" s="177">
        <v>2018</v>
      </c>
      <c r="K118" s="177" t="s">
        <v>296</v>
      </c>
      <c r="L118" s="176">
        <v>1000000</v>
      </c>
    </row>
    <row r="119" spans="1:12" x14ac:dyDescent="0.25">
      <c r="A119" s="177" t="s">
        <v>295</v>
      </c>
      <c r="C119" s="177" t="s">
        <v>12</v>
      </c>
      <c r="D119" s="177">
        <v>22900922</v>
      </c>
      <c r="E119" s="194" t="s">
        <v>216</v>
      </c>
      <c r="F119" s="197" t="s">
        <v>228</v>
      </c>
      <c r="I119" s="177">
        <v>2017</v>
      </c>
      <c r="J119" s="177">
        <v>2018</v>
      </c>
      <c r="K119" s="177" t="s">
        <v>296</v>
      </c>
      <c r="L119" s="176">
        <v>500000</v>
      </c>
    </row>
    <row r="120" spans="1:12" ht="126" x14ac:dyDescent="0.25">
      <c r="A120" s="177" t="s">
        <v>295</v>
      </c>
      <c r="C120" s="177" t="s">
        <v>12</v>
      </c>
      <c r="D120" s="177">
        <v>26210001</v>
      </c>
      <c r="E120" s="193" t="s">
        <v>229</v>
      </c>
      <c r="F120" s="194" t="s">
        <v>230</v>
      </c>
      <c r="G120" s="190" t="s">
        <v>231</v>
      </c>
      <c r="I120" s="177">
        <v>2017</v>
      </c>
      <c r="J120" s="177">
        <v>2018</v>
      </c>
      <c r="K120" s="177" t="s">
        <v>296</v>
      </c>
      <c r="L120" s="186">
        <v>100000</v>
      </c>
    </row>
    <row r="121" spans="1:12" ht="78.75" x14ac:dyDescent="0.25">
      <c r="A121" s="177" t="s">
        <v>295</v>
      </c>
      <c r="C121" s="177" t="s">
        <v>12</v>
      </c>
      <c r="D121" s="177">
        <v>26210002</v>
      </c>
      <c r="E121" s="193" t="s">
        <v>229</v>
      </c>
      <c r="F121" s="194" t="s">
        <v>230</v>
      </c>
      <c r="G121" s="190" t="s">
        <v>232</v>
      </c>
      <c r="I121" s="177">
        <v>2017</v>
      </c>
      <c r="J121" s="177">
        <v>2018</v>
      </c>
      <c r="K121" s="177" t="s">
        <v>296</v>
      </c>
      <c r="L121" s="176">
        <v>55000</v>
      </c>
    </row>
    <row r="122" spans="1:12" ht="31.5" x14ac:dyDescent="0.25">
      <c r="A122" s="177" t="s">
        <v>295</v>
      </c>
      <c r="C122" s="177" t="s">
        <v>12</v>
      </c>
      <c r="D122" s="177">
        <v>26210003</v>
      </c>
      <c r="E122" s="193" t="s">
        <v>229</v>
      </c>
      <c r="F122" s="194" t="s">
        <v>230</v>
      </c>
      <c r="G122" s="190" t="s">
        <v>233</v>
      </c>
      <c r="I122" s="177">
        <v>2017</v>
      </c>
      <c r="J122" s="177">
        <v>2018</v>
      </c>
      <c r="K122" s="177" t="s">
        <v>296</v>
      </c>
      <c r="L122" s="176">
        <v>5000</v>
      </c>
    </row>
    <row r="123" spans="1:12" ht="157.5" x14ac:dyDescent="0.25">
      <c r="A123" s="177" t="s">
        <v>295</v>
      </c>
      <c r="C123" s="177" t="s">
        <v>12</v>
      </c>
      <c r="D123" s="177">
        <v>26210004</v>
      </c>
      <c r="E123" s="193" t="s">
        <v>229</v>
      </c>
      <c r="F123" s="194" t="s">
        <v>230</v>
      </c>
      <c r="G123" s="190" t="s">
        <v>234</v>
      </c>
      <c r="I123" s="177">
        <v>2017</v>
      </c>
      <c r="J123" s="177">
        <v>2018</v>
      </c>
      <c r="K123" s="177" t="s">
        <v>296</v>
      </c>
      <c r="L123" s="176">
        <v>215000</v>
      </c>
    </row>
    <row r="124" spans="1:12" ht="78.75" x14ac:dyDescent="0.25">
      <c r="A124" s="177" t="s">
        <v>295</v>
      </c>
      <c r="C124" s="177" t="s">
        <v>12</v>
      </c>
      <c r="D124" s="177">
        <v>26210162</v>
      </c>
      <c r="E124" s="193" t="s">
        <v>229</v>
      </c>
      <c r="F124" s="194" t="s">
        <v>230</v>
      </c>
      <c r="G124" s="190" t="s">
        <v>236</v>
      </c>
      <c r="I124" s="177">
        <v>2017</v>
      </c>
      <c r="J124" s="177">
        <v>2018</v>
      </c>
      <c r="K124" s="177" t="s">
        <v>296</v>
      </c>
      <c r="L124" s="176">
        <v>140000</v>
      </c>
    </row>
    <row r="125" spans="1:12" ht="78.75" x14ac:dyDescent="0.25">
      <c r="A125" s="177" t="s">
        <v>295</v>
      </c>
      <c r="C125" s="177" t="s">
        <v>12</v>
      </c>
      <c r="D125" s="177">
        <v>26210164</v>
      </c>
      <c r="E125" s="193" t="s">
        <v>229</v>
      </c>
      <c r="F125" s="194" t="s">
        <v>230</v>
      </c>
      <c r="G125" s="190" t="s">
        <v>238</v>
      </c>
      <c r="I125" s="177">
        <v>2017</v>
      </c>
      <c r="J125" s="177">
        <v>2018</v>
      </c>
      <c r="K125" s="177" t="s">
        <v>296</v>
      </c>
      <c r="L125" s="176">
        <v>50000</v>
      </c>
    </row>
    <row r="126" spans="1:12" ht="47.25" x14ac:dyDescent="0.25">
      <c r="A126" s="177" t="s">
        <v>295</v>
      </c>
      <c r="C126" s="177" t="s">
        <v>12</v>
      </c>
      <c r="D126" s="177">
        <v>26313126</v>
      </c>
      <c r="E126" s="194" t="s">
        <v>239</v>
      </c>
      <c r="F126" s="194" t="s">
        <v>239</v>
      </c>
      <c r="G126" s="190" t="s">
        <v>241</v>
      </c>
      <c r="I126" s="177">
        <v>2017</v>
      </c>
      <c r="J126" s="177">
        <v>2018</v>
      </c>
      <c r="K126" s="177" t="s">
        <v>296</v>
      </c>
    </row>
    <row r="127" spans="1:12" ht="63" x14ac:dyDescent="0.25">
      <c r="A127" s="177" t="s">
        <v>295</v>
      </c>
      <c r="C127" s="177" t="s">
        <v>12</v>
      </c>
      <c r="D127" s="177">
        <v>27210010</v>
      </c>
      <c r="E127" s="193" t="s">
        <v>242</v>
      </c>
      <c r="F127" s="194" t="s">
        <v>243</v>
      </c>
      <c r="G127" s="190" t="s">
        <v>244</v>
      </c>
      <c r="I127" s="177">
        <v>2017</v>
      </c>
      <c r="J127" s="177">
        <v>2018</v>
      </c>
      <c r="K127" s="177" t="s">
        <v>296</v>
      </c>
      <c r="L127" s="176">
        <v>1500000</v>
      </c>
    </row>
    <row r="128" spans="1:12" ht="63" x14ac:dyDescent="0.25">
      <c r="A128" s="177" t="s">
        <v>295</v>
      </c>
      <c r="C128" s="177" t="s">
        <v>12</v>
      </c>
      <c r="D128" s="198">
        <v>28211006</v>
      </c>
      <c r="E128" s="193" t="s">
        <v>245</v>
      </c>
      <c r="F128" s="194" t="s">
        <v>246</v>
      </c>
      <c r="G128" s="190" t="s">
        <v>247</v>
      </c>
      <c r="I128" s="177">
        <v>2017</v>
      </c>
      <c r="J128" s="177">
        <v>2018</v>
      </c>
      <c r="K128" s="177" t="s">
        <v>296</v>
      </c>
      <c r="L128" s="176">
        <v>2000000</v>
      </c>
    </row>
    <row r="129" spans="1:12" ht="47.25" x14ac:dyDescent="0.25">
      <c r="A129" s="177" t="s">
        <v>295</v>
      </c>
      <c r="C129" s="199" t="s">
        <v>248</v>
      </c>
      <c r="D129" s="177">
        <v>31112015</v>
      </c>
      <c r="E129" s="200" t="s">
        <v>249</v>
      </c>
      <c r="F129" s="194" t="s">
        <v>251</v>
      </c>
      <c r="G129" s="177" t="s">
        <v>253</v>
      </c>
      <c r="H129" s="177" t="s">
        <v>298</v>
      </c>
      <c r="I129" s="177">
        <v>2017</v>
      </c>
      <c r="J129" s="177">
        <v>2018</v>
      </c>
      <c r="K129" s="177" t="s">
        <v>296</v>
      </c>
      <c r="L129" s="176">
        <v>245000000</v>
      </c>
    </row>
    <row r="130" spans="1:12" ht="47.25" x14ac:dyDescent="0.25">
      <c r="A130" s="177" t="s">
        <v>295</v>
      </c>
      <c r="C130" s="199" t="s">
        <v>248</v>
      </c>
      <c r="D130" s="177">
        <v>31112015</v>
      </c>
      <c r="E130" s="200" t="s">
        <v>249</v>
      </c>
      <c r="F130" s="194" t="s">
        <v>251</v>
      </c>
      <c r="G130" s="177" t="s">
        <v>253</v>
      </c>
      <c r="H130" s="201" t="s">
        <v>299</v>
      </c>
      <c r="I130" s="177">
        <v>2017</v>
      </c>
      <c r="J130" s="177">
        <v>2018</v>
      </c>
      <c r="K130" s="177" t="s">
        <v>296</v>
      </c>
      <c r="L130" s="176">
        <v>0</v>
      </c>
    </row>
    <row r="131" spans="1:12" ht="47.25" x14ac:dyDescent="0.25">
      <c r="C131" s="199" t="s">
        <v>248</v>
      </c>
      <c r="D131" s="177">
        <v>31112015</v>
      </c>
      <c r="E131" s="200" t="s">
        <v>249</v>
      </c>
      <c r="F131" s="194" t="s">
        <v>251</v>
      </c>
      <c r="G131" s="177" t="s">
        <v>253</v>
      </c>
      <c r="H131" s="201" t="s">
        <v>300</v>
      </c>
      <c r="I131" s="177">
        <v>2017</v>
      </c>
      <c r="J131" s="177">
        <v>2018</v>
      </c>
      <c r="K131" s="177" t="s">
        <v>296</v>
      </c>
      <c r="L131" s="176">
        <v>0</v>
      </c>
    </row>
    <row r="132" spans="1:12" ht="47.25" x14ac:dyDescent="0.25">
      <c r="A132" s="177" t="s">
        <v>295</v>
      </c>
      <c r="C132" s="199" t="s">
        <v>248</v>
      </c>
      <c r="D132" s="177">
        <v>31112415</v>
      </c>
      <c r="E132" s="200" t="s">
        <v>249</v>
      </c>
      <c r="F132" s="177" t="s">
        <v>256</v>
      </c>
      <c r="G132" s="190" t="s">
        <v>301</v>
      </c>
      <c r="H132" s="190"/>
      <c r="I132" s="177">
        <v>2017</v>
      </c>
      <c r="J132" s="177">
        <v>2018</v>
      </c>
      <c r="K132" s="177" t="s">
        <v>296</v>
      </c>
      <c r="L132" s="202">
        <v>2300000</v>
      </c>
    </row>
    <row r="133" spans="1:12" ht="47.25" x14ac:dyDescent="0.25">
      <c r="C133" s="199" t="s">
        <v>248</v>
      </c>
      <c r="D133" s="177">
        <v>31112415</v>
      </c>
      <c r="E133" s="200" t="s">
        <v>249</v>
      </c>
      <c r="F133" s="177" t="s">
        <v>256</v>
      </c>
      <c r="G133" s="190" t="s">
        <v>302</v>
      </c>
      <c r="H133" s="190"/>
      <c r="I133" s="177">
        <v>2017</v>
      </c>
      <c r="J133" s="177">
        <v>2018</v>
      </c>
      <c r="K133" s="177" t="s">
        <v>296</v>
      </c>
      <c r="L133" s="202">
        <v>2500000</v>
      </c>
    </row>
    <row r="134" spans="1:12" ht="47.25" x14ac:dyDescent="0.25">
      <c r="A134" s="177" t="s">
        <v>295</v>
      </c>
      <c r="C134" s="199" t="s">
        <v>248</v>
      </c>
      <c r="D134" s="177">
        <v>31112442</v>
      </c>
      <c r="E134" s="200" t="s">
        <v>249</v>
      </c>
      <c r="F134" s="203" t="s">
        <v>251</v>
      </c>
      <c r="G134" s="190" t="s">
        <v>260</v>
      </c>
      <c r="I134" s="177">
        <v>2017</v>
      </c>
      <c r="J134" s="177">
        <v>2018</v>
      </c>
      <c r="K134" s="177" t="s">
        <v>296</v>
      </c>
      <c r="L134" s="176">
        <v>20000000</v>
      </c>
    </row>
    <row r="135" spans="1:12" ht="47.25" x14ac:dyDescent="0.25">
      <c r="A135" s="177" t="s">
        <v>295</v>
      </c>
      <c r="C135" s="199" t="s">
        <v>248</v>
      </c>
      <c r="D135" s="177">
        <v>31112801</v>
      </c>
      <c r="E135" s="200" t="s">
        <v>249</v>
      </c>
      <c r="F135" s="203" t="s">
        <v>251</v>
      </c>
      <c r="G135" s="190" t="s">
        <v>262</v>
      </c>
      <c r="I135" s="177">
        <v>2017</v>
      </c>
      <c r="J135" s="177">
        <v>2018</v>
      </c>
      <c r="K135" s="177" t="s">
        <v>296</v>
      </c>
      <c r="L135" s="178">
        <v>0</v>
      </c>
    </row>
    <row r="136" spans="1:12" ht="47.25" x14ac:dyDescent="0.25">
      <c r="A136" s="177" t="s">
        <v>295</v>
      </c>
      <c r="C136" s="199" t="s">
        <v>248</v>
      </c>
      <c r="D136" s="177">
        <v>31121801</v>
      </c>
      <c r="E136" s="200" t="s">
        <v>249</v>
      </c>
      <c r="F136" s="194" t="s">
        <v>263</v>
      </c>
      <c r="G136" s="201" t="s">
        <v>264</v>
      </c>
      <c r="I136" s="177">
        <v>2017</v>
      </c>
      <c r="J136" s="177">
        <v>2018</v>
      </c>
      <c r="K136" s="177" t="s">
        <v>296</v>
      </c>
      <c r="L136" s="204">
        <v>2400000</v>
      </c>
    </row>
    <row r="137" spans="1:12" ht="47.25" x14ac:dyDescent="0.25">
      <c r="A137" s="177" t="s">
        <v>295</v>
      </c>
      <c r="C137" s="199" t="s">
        <v>248</v>
      </c>
      <c r="D137" s="191">
        <v>31122802</v>
      </c>
      <c r="E137" s="200" t="s">
        <v>249</v>
      </c>
      <c r="F137" s="194" t="s">
        <v>265</v>
      </c>
      <c r="G137" s="190" t="s">
        <v>267</v>
      </c>
      <c r="H137" s="205" t="s">
        <v>311</v>
      </c>
      <c r="I137" s="177">
        <v>2017</v>
      </c>
      <c r="J137" s="177">
        <v>2018</v>
      </c>
      <c r="K137" s="177" t="s">
        <v>296</v>
      </c>
      <c r="L137" s="206">
        <v>435000</v>
      </c>
    </row>
    <row r="138" spans="1:12" ht="47.25" x14ac:dyDescent="0.25">
      <c r="C138" s="199" t="s">
        <v>248</v>
      </c>
      <c r="D138" s="191">
        <v>31122802</v>
      </c>
      <c r="E138" s="200" t="s">
        <v>249</v>
      </c>
      <c r="F138" s="194" t="s">
        <v>265</v>
      </c>
      <c r="G138" s="190" t="s">
        <v>267</v>
      </c>
      <c r="H138" s="205" t="s">
        <v>312</v>
      </c>
      <c r="I138" s="177">
        <v>2017</v>
      </c>
      <c r="J138" s="177">
        <v>2018</v>
      </c>
      <c r="K138" s="177" t="s">
        <v>296</v>
      </c>
      <c r="L138" s="206">
        <v>1000000</v>
      </c>
    </row>
    <row r="139" spans="1:12" ht="63" x14ac:dyDescent="0.25">
      <c r="C139" s="199" t="s">
        <v>248</v>
      </c>
      <c r="D139" s="191">
        <v>31122802</v>
      </c>
      <c r="E139" s="200" t="s">
        <v>249</v>
      </c>
      <c r="F139" s="194" t="s">
        <v>265</v>
      </c>
      <c r="G139" s="190" t="s">
        <v>267</v>
      </c>
      <c r="H139" s="205" t="s">
        <v>313</v>
      </c>
      <c r="I139" s="177">
        <v>2017</v>
      </c>
      <c r="J139" s="177">
        <v>2018</v>
      </c>
      <c r="K139" s="177" t="s">
        <v>296</v>
      </c>
      <c r="L139" s="207">
        <v>24000000</v>
      </c>
    </row>
    <row r="140" spans="1:12" ht="78.75" x14ac:dyDescent="0.25">
      <c r="C140" s="199" t="s">
        <v>248</v>
      </c>
      <c r="D140" s="191">
        <v>31122802</v>
      </c>
      <c r="E140" s="200" t="s">
        <v>249</v>
      </c>
      <c r="F140" s="194" t="s">
        <v>265</v>
      </c>
      <c r="G140" s="190" t="s">
        <v>267</v>
      </c>
      <c r="H140" s="205" t="s">
        <v>314</v>
      </c>
      <c r="I140" s="177">
        <v>2017</v>
      </c>
      <c r="J140" s="177">
        <v>2018</v>
      </c>
      <c r="K140" s="177" t="s">
        <v>296</v>
      </c>
      <c r="L140" s="206">
        <f>235000+130000</f>
        <v>365000</v>
      </c>
    </row>
    <row r="141" spans="1:12" ht="126" x14ac:dyDescent="0.25">
      <c r="C141" s="199" t="s">
        <v>248</v>
      </c>
      <c r="D141" s="191">
        <v>31122802</v>
      </c>
      <c r="E141" s="200" t="s">
        <v>249</v>
      </c>
      <c r="F141" s="194" t="s">
        <v>265</v>
      </c>
      <c r="G141" s="190" t="s">
        <v>267</v>
      </c>
      <c r="H141" s="205" t="s">
        <v>315</v>
      </c>
      <c r="I141" s="177">
        <v>2017</v>
      </c>
      <c r="J141" s="177">
        <v>2018</v>
      </c>
      <c r="K141" s="177" t="s">
        <v>296</v>
      </c>
      <c r="L141" s="207">
        <v>3000000</v>
      </c>
    </row>
    <row r="142" spans="1:12" ht="94.5" x14ac:dyDescent="0.25">
      <c r="C142" s="199" t="s">
        <v>248</v>
      </c>
      <c r="D142" s="191">
        <v>31122802</v>
      </c>
      <c r="E142" s="200" t="s">
        <v>249</v>
      </c>
      <c r="F142" s="194" t="s">
        <v>265</v>
      </c>
      <c r="G142" s="190" t="s">
        <v>267</v>
      </c>
      <c r="H142" s="205" t="s">
        <v>316</v>
      </c>
      <c r="I142" s="177">
        <v>2017</v>
      </c>
      <c r="J142" s="177">
        <v>2018</v>
      </c>
      <c r="K142" s="177" t="s">
        <v>296</v>
      </c>
      <c r="L142" s="206">
        <v>0</v>
      </c>
    </row>
    <row r="143" spans="1:12" ht="63" x14ac:dyDescent="0.25">
      <c r="C143" s="199" t="s">
        <v>248</v>
      </c>
      <c r="D143" s="191">
        <v>31122802</v>
      </c>
      <c r="E143" s="200" t="s">
        <v>249</v>
      </c>
      <c r="F143" s="194" t="s">
        <v>265</v>
      </c>
      <c r="G143" s="190" t="s">
        <v>267</v>
      </c>
      <c r="H143" s="208" t="s">
        <v>317</v>
      </c>
      <c r="I143" s="177">
        <v>2017</v>
      </c>
      <c r="J143" s="177">
        <v>2018</v>
      </c>
      <c r="K143" s="177" t="s">
        <v>296</v>
      </c>
      <c r="L143" s="209">
        <v>0</v>
      </c>
    </row>
    <row r="144" spans="1:12" ht="63" x14ac:dyDescent="0.25">
      <c r="A144" s="177" t="s">
        <v>295</v>
      </c>
      <c r="C144" s="199" t="s">
        <v>248</v>
      </c>
      <c r="D144" s="177">
        <v>31122814</v>
      </c>
      <c r="E144" s="200" t="s">
        <v>249</v>
      </c>
      <c r="F144" s="194" t="s">
        <v>265</v>
      </c>
      <c r="G144" s="190" t="s">
        <v>276</v>
      </c>
      <c r="I144" s="177">
        <v>2017</v>
      </c>
      <c r="J144" s="177">
        <v>2018</v>
      </c>
      <c r="K144" s="177" t="s">
        <v>296</v>
      </c>
      <c r="L144" s="186">
        <v>0</v>
      </c>
    </row>
    <row r="145" spans="1:12" ht="63" x14ac:dyDescent="0.25">
      <c r="A145" s="177" t="s">
        <v>295</v>
      </c>
      <c r="C145" s="199" t="s">
        <v>248</v>
      </c>
      <c r="D145" s="191">
        <v>31132401</v>
      </c>
      <c r="E145" s="200" t="s">
        <v>249</v>
      </c>
      <c r="F145" s="194" t="s">
        <v>277</v>
      </c>
      <c r="G145" s="196" t="s">
        <v>279</v>
      </c>
      <c r="H145" s="179" t="s">
        <v>280</v>
      </c>
      <c r="I145" s="177">
        <v>2017</v>
      </c>
      <c r="J145" s="177">
        <v>2018</v>
      </c>
      <c r="K145" s="177" t="s">
        <v>296</v>
      </c>
      <c r="L145" s="186">
        <v>0</v>
      </c>
    </row>
    <row r="146" spans="1:12" ht="47.25" x14ac:dyDescent="0.25">
      <c r="D146" s="191">
        <v>31132401</v>
      </c>
      <c r="E146" s="200" t="s">
        <v>249</v>
      </c>
      <c r="F146" s="194" t="s">
        <v>277</v>
      </c>
      <c r="G146" s="196" t="s">
        <v>279</v>
      </c>
      <c r="H146" s="179" t="s">
        <v>281</v>
      </c>
      <c r="I146" s="177">
        <v>2017</v>
      </c>
      <c r="J146" s="177">
        <v>2018</v>
      </c>
      <c r="K146" s="177" t="s">
        <v>296</v>
      </c>
      <c r="L146" s="178">
        <v>0</v>
      </c>
    </row>
    <row r="147" spans="1:12" ht="18" customHeight="1" x14ac:dyDescent="0.25"/>
    <row r="148" spans="1:12" x14ac:dyDescent="0.25">
      <c r="A148" s="177" t="s">
        <v>295</v>
      </c>
      <c r="C148" s="322" t="s">
        <v>12</v>
      </c>
      <c r="D148" s="322">
        <v>21110001</v>
      </c>
      <c r="E148" s="322" t="s">
        <v>13</v>
      </c>
      <c r="F148" s="322" t="s">
        <v>14</v>
      </c>
      <c r="G148" s="322" t="s">
        <v>18</v>
      </c>
      <c r="H148" s="323" t="s">
        <v>20</v>
      </c>
      <c r="I148" s="322">
        <v>2018</v>
      </c>
      <c r="J148" s="322">
        <v>2019</v>
      </c>
      <c r="K148" s="322" t="s">
        <v>296</v>
      </c>
      <c r="L148" s="324">
        <v>2472000</v>
      </c>
    </row>
    <row r="149" spans="1:12" ht="25.5" x14ac:dyDescent="0.25">
      <c r="A149" s="177" t="s">
        <v>295</v>
      </c>
      <c r="C149" s="322" t="s">
        <v>12</v>
      </c>
      <c r="D149" s="322">
        <v>21110001</v>
      </c>
      <c r="E149" s="322" t="s">
        <v>13</v>
      </c>
      <c r="F149" s="322" t="s">
        <v>14</v>
      </c>
      <c r="G149" s="322" t="s">
        <v>18</v>
      </c>
      <c r="H149" s="323" t="s">
        <v>22</v>
      </c>
      <c r="I149" s="322">
        <v>2018</v>
      </c>
      <c r="J149" s="322">
        <v>2019</v>
      </c>
      <c r="K149" s="322" t="s">
        <v>296</v>
      </c>
      <c r="L149" s="324">
        <v>2112000</v>
      </c>
    </row>
    <row r="150" spans="1:12" ht="25.5" x14ac:dyDescent="0.25">
      <c r="A150" s="177" t="s">
        <v>295</v>
      </c>
      <c r="C150" s="322" t="s">
        <v>12</v>
      </c>
      <c r="D150" s="322">
        <v>21110001</v>
      </c>
      <c r="E150" s="322" t="s">
        <v>13</v>
      </c>
      <c r="F150" s="322" t="s">
        <v>14</v>
      </c>
      <c r="G150" s="322" t="s">
        <v>18</v>
      </c>
      <c r="H150" s="323" t="s">
        <v>318</v>
      </c>
      <c r="I150" s="322">
        <v>2018</v>
      </c>
      <c r="J150" s="322">
        <v>2019</v>
      </c>
      <c r="K150" s="322" t="s">
        <v>296</v>
      </c>
      <c r="L150" s="325">
        <v>0</v>
      </c>
    </row>
    <row r="151" spans="1:12" ht="25.5" x14ac:dyDescent="0.25">
      <c r="A151" s="177" t="s">
        <v>295</v>
      </c>
      <c r="C151" s="322" t="s">
        <v>12</v>
      </c>
      <c r="D151" s="322">
        <v>21110001</v>
      </c>
      <c r="E151" s="322" t="s">
        <v>13</v>
      </c>
      <c r="F151" s="322" t="s">
        <v>14</v>
      </c>
      <c r="G151" s="322" t="s">
        <v>18</v>
      </c>
      <c r="H151" s="323" t="s">
        <v>319</v>
      </c>
      <c r="I151" s="322">
        <v>2018</v>
      </c>
      <c r="J151" s="322">
        <v>2019</v>
      </c>
      <c r="K151" s="322" t="s">
        <v>296</v>
      </c>
      <c r="L151" s="325">
        <v>0</v>
      </c>
    </row>
    <row r="152" spans="1:12" x14ac:dyDescent="0.25">
      <c r="A152" s="177" t="s">
        <v>295</v>
      </c>
      <c r="C152" s="322" t="s">
        <v>12</v>
      </c>
      <c r="D152" s="322">
        <v>21110001</v>
      </c>
      <c r="E152" s="322" t="s">
        <v>13</v>
      </c>
      <c r="F152" s="322" t="s">
        <v>14</v>
      </c>
      <c r="G152" s="322" t="s">
        <v>18</v>
      </c>
      <c r="H152" s="323" t="s">
        <v>26</v>
      </c>
      <c r="I152" s="322">
        <v>2018</v>
      </c>
      <c r="J152" s="322">
        <v>2019</v>
      </c>
      <c r="K152" s="322" t="s">
        <v>296</v>
      </c>
      <c r="L152" s="324">
        <v>37392000</v>
      </c>
    </row>
    <row r="153" spans="1:12" ht="51" x14ac:dyDescent="0.25">
      <c r="A153" s="177" t="s">
        <v>295</v>
      </c>
      <c r="C153" s="322" t="s">
        <v>12</v>
      </c>
      <c r="D153" s="322">
        <v>21110001</v>
      </c>
      <c r="E153" s="322" t="s">
        <v>13</v>
      </c>
      <c r="F153" s="322" t="s">
        <v>14</v>
      </c>
      <c r="G153" s="322" t="s">
        <v>18</v>
      </c>
      <c r="H153" s="323" t="s">
        <v>28</v>
      </c>
      <c r="I153" s="322">
        <v>2018</v>
      </c>
      <c r="J153" s="322">
        <v>2019</v>
      </c>
      <c r="K153" s="322" t="s">
        <v>296</v>
      </c>
      <c r="L153" s="324">
        <v>1680000</v>
      </c>
    </row>
    <row r="154" spans="1:12" ht="51" x14ac:dyDescent="0.25">
      <c r="A154" s="177" t="s">
        <v>295</v>
      </c>
      <c r="C154" s="322" t="s">
        <v>12</v>
      </c>
      <c r="D154" s="322">
        <v>21110001</v>
      </c>
      <c r="E154" s="322" t="s">
        <v>13</v>
      </c>
      <c r="F154" s="322" t="s">
        <v>14</v>
      </c>
      <c r="G154" s="322" t="s">
        <v>18</v>
      </c>
      <c r="H154" s="323" t="s">
        <v>30</v>
      </c>
      <c r="I154" s="322">
        <v>2018</v>
      </c>
      <c r="J154" s="322">
        <v>2019</v>
      </c>
      <c r="K154" s="322" t="s">
        <v>296</v>
      </c>
      <c r="L154" s="326">
        <v>2928000</v>
      </c>
    </row>
    <row r="155" spans="1:12" ht="51" x14ac:dyDescent="0.25">
      <c r="A155" s="177" t="s">
        <v>295</v>
      </c>
      <c r="C155" s="322" t="s">
        <v>12</v>
      </c>
      <c r="D155" s="322">
        <v>21110001</v>
      </c>
      <c r="E155" s="322" t="s">
        <v>13</v>
      </c>
      <c r="F155" s="322" t="s">
        <v>14</v>
      </c>
      <c r="G155" s="322" t="s">
        <v>18</v>
      </c>
      <c r="H155" s="323" t="s">
        <v>32</v>
      </c>
      <c r="I155" s="322">
        <v>2018</v>
      </c>
      <c r="J155" s="322">
        <v>2019</v>
      </c>
      <c r="K155" s="322" t="s">
        <v>296</v>
      </c>
      <c r="L155" s="324">
        <v>1428000</v>
      </c>
    </row>
    <row r="156" spans="1:12" ht="63.75" x14ac:dyDescent="0.25">
      <c r="A156" s="177" t="s">
        <v>295</v>
      </c>
      <c r="C156" s="322" t="s">
        <v>12</v>
      </c>
      <c r="D156" s="322">
        <v>21110001</v>
      </c>
      <c r="E156" s="322" t="s">
        <v>13</v>
      </c>
      <c r="F156" s="322" t="s">
        <v>14</v>
      </c>
      <c r="G156" s="322" t="s">
        <v>18</v>
      </c>
      <c r="H156" s="323" t="s">
        <v>34</v>
      </c>
      <c r="I156" s="322">
        <v>2018</v>
      </c>
      <c r="J156" s="322">
        <v>2019</v>
      </c>
      <c r="K156" s="322" t="s">
        <v>296</v>
      </c>
      <c r="L156" s="324">
        <v>1428000</v>
      </c>
    </row>
    <row r="157" spans="1:12" ht="38.25" x14ac:dyDescent="0.25">
      <c r="A157" s="177" t="s">
        <v>295</v>
      </c>
      <c r="C157" s="322" t="s">
        <v>12</v>
      </c>
      <c r="D157" s="322">
        <v>21110001</v>
      </c>
      <c r="E157" s="322" t="s">
        <v>13</v>
      </c>
      <c r="F157" s="322" t="s">
        <v>14</v>
      </c>
      <c r="G157" s="322" t="s">
        <v>18</v>
      </c>
      <c r="H157" s="323" t="s">
        <v>36</v>
      </c>
      <c r="I157" s="322">
        <v>2018</v>
      </c>
      <c r="J157" s="322">
        <v>2019</v>
      </c>
      <c r="K157" s="322" t="s">
        <v>296</v>
      </c>
      <c r="L157" s="324">
        <v>2640000</v>
      </c>
    </row>
    <row r="158" spans="1:12" ht="38.25" x14ac:dyDescent="0.25">
      <c r="A158" s="177" t="s">
        <v>295</v>
      </c>
      <c r="C158" s="322" t="s">
        <v>12</v>
      </c>
      <c r="D158" s="322">
        <v>21110001</v>
      </c>
      <c r="E158" s="322" t="s">
        <v>13</v>
      </c>
      <c r="F158" s="322" t="s">
        <v>14</v>
      </c>
      <c r="G158" s="322" t="s">
        <v>18</v>
      </c>
      <c r="H158" s="323" t="s">
        <v>38</v>
      </c>
      <c r="I158" s="322">
        <v>2018</v>
      </c>
      <c r="J158" s="322">
        <v>2019</v>
      </c>
      <c r="K158" s="322" t="s">
        <v>296</v>
      </c>
      <c r="L158" s="324">
        <v>1428000</v>
      </c>
    </row>
    <row r="159" spans="1:12" ht="38.25" x14ac:dyDescent="0.25">
      <c r="A159" s="177" t="s">
        <v>295</v>
      </c>
      <c r="C159" s="322" t="s">
        <v>12</v>
      </c>
      <c r="D159" s="322">
        <v>21110001</v>
      </c>
      <c r="E159" s="322" t="s">
        <v>13</v>
      </c>
      <c r="F159" s="322" t="s">
        <v>14</v>
      </c>
      <c r="G159" s="322" t="s">
        <v>18</v>
      </c>
      <c r="H159" s="323" t="s">
        <v>40</v>
      </c>
      <c r="I159" s="322">
        <v>2018</v>
      </c>
      <c r="J159" s="322">
        <v>2019</v>
      </c>
      <c r="K159" s="322" t="s">
        <v>296</v>
      </c>
      <c r="L159" s="324">
        <v>1320000</v>
      </c>
    </row>
    <row r="160" spans="1:12" ht="76.5" x14ac:dyDescent="0.25">
      <c r="A160" s="177" t="s">
        <v>295</v>
      </c>
      <c r="C160" s="322" t="s">
        <v>12</v>
      </c>
      <c r="D160" s="322">
        <v>21110001</v>
      </c>
      <c r="E160" s="322" t="s">
        <v>13</v>
      </c>
      <c r="F160" s="322" t="s">
        <v>14</v>
      </c>
      <c r="G160" s="322" t="s">
        <v>18</v>
      </c>
      <c r="H160" s="323" t="s">
        <v>320</v>
      </c>
      <c r="I160" s="322">
        <v>2018</v>
      </c>
      <c r="J160" s="322">
        <v>2019</v>
      </c>
      <c r="K160" s="322" t="s">
        <v>296</v>
      </c>
      <c r="L160" s="324">
        <v>0</v>
      </c>
    </row>
    <row r="161" spans="1:12" ht="38.25" x14ac:dyDescent="0.25">
      <c r="A161" s="177" t="s">
        <v>295</v>
      </c>
      <c r="C161" s="322" t="s">
        <v>12</v>
      </c>
      <c r="D161" s="322">
        <v>21110001</v>
      </c>
      <c r="E161" s="322" t="s">
        <v>13</v>
      </c>
      <c r="F161" s="322" t="s">
        <v>14</v>
      </c>
      <c r="G161" s="322" t="s">
        <v>18</v>
      </c>
      <c r="H161" s="323" t="s">
        <v>43</v>
      </c>
      <c r="I161" s="322">
        <v>2018</v>
      </c>
      <c r="J161" s="322">
        <v>2019</v>
      </c>
      <c r="K161" s="322" t="s">
        <v>296</v>
      </c>
      <c r="L161" s="327">
        <v>13500000</v>
      </c>
    </row>
    <row r="162" spans="1:12" ht="25.5" x14ac:dyDescent="0.25">
      <c r="A162" s="177" t="s">
        <v>295</v>
      </c>
      <c r="C162" s="322" t="s">
        <v>12</v>
      </c>
      <c r="D162" s="322">
        <v>21110001</v>
      </c>
      <c r="E162" s="322" t="s">
        <v>13</v>
      </c>
      <c r="F162" s="322" t="s">
        <v>14</v>
      </c>
      <c r="G162" s="322" t="s">
        <v>18</v>
      </c>
      <c r="H162" s="323" t="s">
        <v>45</v>
      </c>
      <c r="I162" s="322">
        <v>2018</v>
      </c>
      <c r="J162" s="322">
        <v>2019</v>
      </c>
      <c r="K162" s="322" t="s">
        <v>296</v>
      </c>
      <c r="L162" s="324">
        <v>11175000</v>
      </c>
    </row>
    <row r="163" spans="1:12" ht="25.5" x14ac:dyDescent="0.25">
      <c r="A163" s="177" t="s">
        <v>295</v>
      </c>
      <c r="C163" s="322" t="s">
        <v>12</v>
      </c>
      <c r="D163" s="322">
        <v>21110001</v>
      </c>
      <c r="E163" s="322" t="s">
        <v>13</v>
      </c>
      <c r="F163" s="322" t="s">
        <v>14</v>
      </c>
      <c r="G163" s="322" t="s">
        <v>18</v>
      </c>
      <c r="H163" s="323" t="s">
        <v>47</v>
      </c>
      <c r="I163" s="322">
        <v>2018</v>
      </c>
      <c r="J163" s="322">
        <v>2019</v>
      </c>
      <c r="K163" s="322" t="s">
        <v>296</v>
      </c>
      <c r="L163" s="324">
        <f>11500000-1600000</f>
        <v>9900000</v>
      </c>
    </row>
    <row r="164" spans="1:12" ht="38.25" x14ac:dyDescent="0.25">
      <c r="A164" s="177" t="s">
        <v>295</v>
      </c>
      <c r="C164" s="322" t="s">
        <v>12</v>
      </c>
      <c r="D164" s="322">
        <v>21110001</v>
      </c>
      <c r="E164" s="322" t="s">
        <v>13</v>
      </c>
      <c r="F164" s="322" t="s">
        <v>14</v>
      </c>
      <c r="G164" s="322" t="s">
        <v>18</v>
      </c>
      <c r="H164" s="323" t="s">
        <v>49</v>
      </c>
      <c r="I164" s="322">
        <v>2018</v>
      </c>
      <c r="J164" s="322">
        <v>2019</v>
      </c>
      <c r="K164" s="322" t="s">
        <v>296</v>
      </c>
      <c r="L164" s="324">
        <v>1032000</v>
      </c>
    </row>
    <row r="165" spans="1:12" x14ac:dyDescent="0.25">
      <c r="A165" s="177" t="s">
        <v>295</v>
      </c>
      <c r="C165" s="322" t="s">
        <v>12</v>
      </c>
      <c r="D165" s="322">
        <v>21110001</v>
      </c>
      <c r="E165" s="322" t="s">
        <v>13</v>
      </c>
      <c r="F165" s="322" t="s">
        <v>14</v>
      </c>
      <c r="G165" s="322" t="s">
        <v>18</v>
      </c>
      <c r="H165" s="323" t="s">
        <v>51</v>
      </c>
      <c r="I165" s="322">
        <v>2018</v>
      </c>
      <c r="J165" s="322">
        <v>2019</v>
      </c>
      <c r="K165" s="322" t="s">
        <v>296</v>
      </c>
      <c r="L165" s="324">
        <v>846000</v>
      </c>
    </row>
    <row r="166" spans="1:12" ht="25.5" x14ac:dyDescent="0.25">
      <c r="A166" s="177" t="s">
        <v>295</v>
      </c>
      <c r="C166" s="322" t="s">
        <v>12</v>
      </c>
      <c r="D166" s="322">
        <v>21110001</v>
      </c>
      <c r="E166" s="322" t="s">
        <v>13</v>
      </c>
      <c r="F166" s="322" t="s">
        <v>14</v>
      </c>
      <c r="G166" s="322" t="s">
        <v>18</v>
      </c>
      <c r="H166" s="323" t="s">
        <v>53</v>
      </c>
      <c r="I166" s="322">
        <v>2018</v>
      </c>
      <c r="J166" s="322">
        <v>2019</v>
      </c>
      <c r="K166" s="322" t="s">
        <v>296</v>
      </c>
      <c r="L166" s="328">
        <v>799800</v>
      </c>
    </row>
    <row r="167" spans="1:12" ht="51" x14ac:dyDescent="0.25">
      <c r="A167" s="177" t="s">
        <v>295</v>
      </c>
      <c r="C167" s="322" t="s">
        <v>12</v>
      </c>
      <c r="D167" s="322">
        <v>21110001</v>
      </c>
      <c r="E167" s="322" t="s">
        <v>13</v>
      </c>
      <c r="F167" s="322" t="s">
        <v>14</v>
      </c>
      <c r="G167" s="322" t="s">
        <v>18</v>
      </c>
      <c r="H167" s="323" t="s">
        <v>55</v>
      </c>
      <c r="I167" s="322">
        <v>2018</v>
      </c>
      <c r="J167" s="322">
        <v>2019</v>
      </c>
      <c r="K167" s="322" t="s">
        <v>296</v>
      </c>
      <c r="L167" s="324">
        <v>4420000</v>
      </c>
    </row>
    <row r="168" spans="1:12" ht="38.25" x14ac:dyDescent="0.25">
      <c r="A168" s="177" t="s">
        <v>295</v>
      </c>
      <c r="C168" s="322" t="s">
        <v>12</v>
      </c>
      <c r="D168" s="322">
        <v>21110001</v>
      </c>
      <c r="E168" s="322" t="s">
        <v>13</v>
      </c>
      <c r="F168" s="322" t="s">
        <v>14</v>
      </c>
      <c r="G168" s="322" t="s">
        <v>18</v>
      </c>
      <c r="H168" s="329" t="s">
        <v>57</v>
      </c>
      <c r="I168" s="322">
        <v>2018</v>
      </c>
      <c r="J168" s="322">
        <v>2019</v>
      </c>
      <c r="K168" s="322" t="s">
        <v>296</v>
      </c>
      <c r="L168" s="324">
        <v>14683000</v>
      </c>
    </row>
    <row r="169" spans="1:12" ht="25.5" x14ac:dyDescent="0.25">
      <c r="A169" s="177" t="s">
        <v>295</v>
      </c>
      <c r="C169" s="322" t="s">
        <v>12</v>
      </c>
      <c r="D169" s="322">
        <v>21110001</v>
      </c>
      <c r="E169" s="322" t="s">
        <v>13</v>
      </c>
      <c r="F169" s="322" t="s">
        <v>14</v>
      </c>
      <c r="G169" s="322" t="s">
        <v>18</v>
      </c>
      <c r="H169" s="323" t="s">
        <v>59</v>
      </c>
      <c r="I169" s="322">
        <v>2018</v>
      </c>
      <c r="J169" s="322">
        <v>2019</v>
      </c>
      <c r="K169" s="322" t="s">
        <v>296</v>
      </c>
      <c r="L169" s="324">
        <v>19602000</v>
      </c>
    </row>
    <row r="170" spans="1:12" ht="25.5" x14ac:dyDescent="0.25">
      <c r="A170" s="177" t="s">
        <v>295</v>
      </c>
      <c r="C170" s="322" t="s">
        <v>12</v>
      </c>
      <c r="D170" s="322">
        <v>21110001</v>
      </c>
      <c r="E170" s="322" t="s">
        <v>13</v>
      </c>
      <c r="F170" s="322" t="s">
        <v>14</v>
      </c>
      <c r="G170" s="322" t="s">
        <v>18</v>
      </c>
      <c r="H170" s="323" t="s">
        <v>61</v>
      </c>
      <c r="I170" s="322">
        <v>2018</v>
      </c>
      <c r="J170" s="322">
        <v>2019</v>
      </c>
      <c r="K170" s="322" t="s">
        <v>296</v>
      </c>
      <c r="L170" s="324">
        <f>29714000+7000-6000</f>
        <v>29715000</v>
      </c>
    </row>
    <row r="171" spans="1:12" x14ac:dyDescent="0.25">
      <c r="A171" s="177" t="s">
        <v>295</v>
      </c>
      <c r="C171" s="322" t="s">
        <v>12</v>
      </c>
      <c r="D171" s="322">
        <v>21110001</v>
      </c>
      <c r="E171" s="322" t="s">
        <v>13</v>
      </c>
      <c r="F171" s="322" t="s">
        <v>14</v>
      </c>
      <c r="G171" s="322" t="s">
        <v>18</v>
      </c>
      <c r="H171" s="323" t="s">
        <v>63</v>
      </c>
      <c r="I171" s="322">
        <v>2018</v>
      </c>
      <c r="J171" s="322">
        <v>2019</v>
      </c>
      <c r="K171" s="322" t="s">
        <v>296</v>
      </c>
      <c r="L171" s="324">
        <v>19600000</v>
      </c>
    </row>
    <row r="172" spans="1:12" ht="25.5" x14ac:dyDescent="0.25">
      <c r="A172" s="177" t="s">
        <v>295</v>
      </c>
      <c r="C172" s="322" t="s">
        <v>12</v>
      </c>
      <c r="D172" s="322">
        <v>21110001</v>
      </c>
      <c r="E172" s="322" t="s">
        <v>13</v>
      </c>
      <c r="F172" s="322" t="s">
        <v>14</v>
      </c>
      <c r="G172" s="322" t="s">
        <v>18</v>
      </c>
      <c r="H172" s="330" t="s">
        <v>65</v>
      </c>
      <c r="I172" s="322">
        <v>2018</v>
      </c>
      <c r="J172" s="322">
        <v>2019</v>
      </c>
      <c r="K172" s="322" t="s">
        <v>296</v>
      </c>
      <c r="L172" s="327">
        <v>1289300</v>
      </c>
    </row>
    <row r="173" spans="1:12" ht="38.25" x14ac:dyDescent="0.25">
      <c r="A173" s="177" t="s">
        <v>295</v>
      </c>
      <c r="C173" s="322" t="s">
        <v>12</v>
      </c>
      <c r="D173" s="322">
        <v>21110001</v>
      </c>
      <c r="E173" s="322" t="s">
        <v>13</v>
      </c>
      <c r="F173" s="322" t="s">
        <v>14</v>
      </c>
      <c r="G173" s="322" t="s">
        <v>18</v>
      </c>
      <c r="H173" s="323" t="s">
        <v>67</v>
      </c>
      <c r="I173" s="322">
        <v>2018</v>
      </c>
      <c r="J173" s="322">
        <v>2019</v>
      </c>
      <c r="K173" s="322" t="s">
        <v>296</v>
      </c>
      <c r="L173" s="324">
        <v>2937600</v>
      </c>
    </row>
    <row r="174" spans="1:12" ht="38.25" x14ac:dyDescent="0.25">
      <c r="A174" s="177" t="s">
        <v>295</v>
      </c>
      <c r="C174" s="322" t="s">
        <v>12</v>
      </c>
      <c r="D174" s="322">
        <v>21110001</v>
      </c>
      <c r="E174" s="322" t="s">
        <v>13</v>
      </c>
      <c r="F174" s="322" t="s">
        <v>14</v>
      </c>
      <c r="G174" s="322" t="s">
        <v>18</v>
      </c>
      <c r="H174" s="323" t="s">
        <v>69</v>
      </c>
      <c r="I174" s="322">
        <v>2018</v>
      </c>
      <c r="J174" s="322">
        <v>2019</v>
      </c>
      <c r="K174" s="322" t="s">
        <v>296</v>
      </c>
      <c r="L174" s="324">
        <v>5500000</v>
      </c>
    </row>
    <row r="175" spans="1:12" ht="38.25" x14ac:dyDescent="0.25">
      <c r="A175" s="177" t="s">
        <v>295</v>
      </c>
      <c r="C175" s="322" t="s">
        <v>12</v>
      </c>
      <c r="D175" s="322">
        <v>21110001</v>
      </c>
      <c r="E175" s="322" t="s">
        <v>13</v>
      </c>
      <c r="F175" s="322" t="s">
        <v>14</v>
      </c>
      <c r="G175" s="322" t="s">
        <v>18</v>
      </c>
      <c r="H175" s="323" t="s">
        <v>71</v>
      </c>
      <c r="I175" s="322">
        <v>2018</v>
      </c>
      <c r="J175" s="322">
        <v>2019</v>
      </c>
      <c r="K175" s="322" t="s">
        <v>296</v>
      </c>
      <c r="L175" s="331">
        <v>756000</v>
      </c>
    </row>
    <row r="176" spans="1:12" ht="51" x14ac:dyDescent="0.25">
      <c r="A176" s="177" t="s">
        <v>295</v>
      </c>
      <c r="C176" s="322" t="s">
        <v>12</v>
      </c>
      <c r="D176" s="322">
        <v>21110001</v>
      </c>
      <c r="E176" s="322" t="s">
        <v>13</v>
      </c>
      <c r="F176" s="322" t="s">
        <v>14</v>
      </c>
      <c r="G176" s="322" t="s">
        <v>18</v>
      </c>
      <c r="H176" s="323" t="s">
        <v>73</v>
      </c>
      <c r="I176" s="322">
        <v>2018</v>
      </c>
      <c r="J176" s="322">
        <v>2019</v>
      </c>
      <c r="K176" s="322" t="s">
        <v>296</v>
      </c>
      <c r="L176" s="324">
        <v>1277000</v>
      </c>
    </row>
    <row r="177" spans="1:12" ht="51" x14ac:dyDescent="0.25">
      <c r="A177" s="177" t="s">
        <v>295</v>
      </c>
      <c r="C177" s="322" t="s">
        <v>12</v>
      </c>
      <c r="D177" s="322">
        <v>21110001</v>
      </c>
      <c r="E177" s="322" t="s">
        <v>13</v>
      </c>
      <c r="F177" s="322" t="s">
        <v>14</v>
      </c>
      <c r="G177" s="322" t="s">
        <v>18</v>
      </c>
      <c r="H177" s="330" t="s">
        <v>75</v>
      </c>
      <c r="I177" s="322">
        <v>2018</v>
      </c>
      <c r="J177" s="322">
        <v>2019</v>
      </c>
      <c r="K177" s="322" t="s">
        <v>296</v>
      </c>
      <c r="L177" s="324">
        <v>1634500</v>
      </c>
    </row>
    <row r="178" spans="1:12" ht="51" x14ac:dyDescent="0.25">
      <c r="A178" s="177" t="s">
        <v>295</v>
      </c>
      <c r="C178" s="322" t="s">
        <v>12</v>
      </c>
      <c r="D178" s="322">
        <v>21110001</v>
      </c>
      <c r="E178" s="322" t="s">
        <v>13</v>
      </c>
      <c r="F178" s="322" t="s">
        <v>14</v>
      </c>
      <c r="G178" s="322" t="s">
        <v>18</v>
      </c>
      <c r="H178" s="323" t="s">
        <v>77</v>
      </c>
      <c r="I178" s="322">
        <v>2018</v>
      </c>
      <c r="J178" s="322">
        <v>2019</v>
      </c>
      <c r="K178" s="322" t="s">
        <v>296</v>
      </c>
      <c r="L178" s="324">
        <v>5213000</v>
      </c>
    </row>
    <row r="179" spans="1:12" ht="38.25" x14ac:dyDescent="0.25">
      <c r="A179" s="177" t="s">
        <v>295</v>
      </c>
      <c r="C179" s="322" t="s">
        <v>12</v>
      </c>
      <c r="D179" s="322">
        <v>21110001</v>
      </c>
      <c r="E179" s="322" t="s">
        <v>13</v>
      </c>
      <c r="F179" s="322" t="s">
        <v>14</v>
      </c>
      <c r="G179" s="322" t="s">
        <v>18</v>
      </c>
      <c r="H179" s="323" t="s">
        <v>79</v>
      </c>
      <c r="I179" s="322">
        <v>2018</v>
      </c>
      <c r="J179" s="322">
        <v>2019</v>
      </c>
      <c r="K179" s="322" t="s">
        <v>296</v>
      </c>
      <c r="L179" s="324">
        <v>4651000</v>
      </c>
    </row>
    <row r="180" spans="1:12" ht="38.25" x14ac:dyDescent="0.25">
      <c r="A180" s="177" t="s">
        <v>295</v>
      </c>
      <c r="C180" s="322" t="s">
        <v>12</v>
      </c>
      <c r="D180" s="322">
        <v>21110001</v>
      </c>
      <c r="E180" s="322" t="s">
        <v>13</v>
      </c>
      <c r="F180" s="322" t="s">
        <v>14</v>
      </c>
      <c r="G180" s="322" t="s">
        <v>18</v>
      </c>
      <c r="H180" s="323" t="s">
        <v>81</v>
      </c>
      <c r="I180" s="322">
        <v>2018</v>
      </c>
      <c r="J180" s="322">
        <v>2019</v>
      </c>
      <c r="K180" s="322" t="s">
        <v>296</v>
      </c>
      <c r="L180" s="210">
        <v>736000</v>
      </c>
    </row>
    <row r="181" spans="1:12" ht="51" x14ac:dyDescent="0.25">
      <c r="A181" s="177" t="s">
        <v>295</v>
      </c>
      <c r="C181" s="322" t="s">
        <v>12</v>
      </c>
      <c r="D181" s="322">
        <v>21110001</v>
      </c>
      <c r="E181" s="322" t="s">
        <v>13</v>
      </c>
      <c r="F181" s="322" t="s">
        <v>14</v>
      </c>
      <c r="G181" s="322" t="s">
        <v>18</v>
      </c>
      <c r="H181" s="323" t="s">
        <v>83</v>
      </c>
      <c r="I181" s="322">
        <v>2018</v>
      </c>
      <c r="J181" s="322">
        <v>2019</v>
      </c>
      <c r="K181" s="322" t="s">
        <v>296</v>
      </c>
      <c r="L181" s="324">
        <v>677400</v>
      </c>
    </row>
    <row r="182" spans="1:12" ht="76.5" x14ac:dyDescent="0.25">
      <c r="A182" s="177" t="s">
        <v>295</v>
      </c>
      <c r="C182" s="322" t="s">
        <v>12</v>
      </c>
      <c r="D182" s="322">
        <v>21110001</v>
      </c>
      <c r="E182" s="322" t="s">
        <v>13</v>
      </c>
      <c r="F182" s="322" t="s">
        <v>14</v>
      </c>
      <c r="G182" s="322" t="s">
        <v>18</v>
      </c>
      <c r="H182" s="323" t="s">
        <v>321</v>
      </c>
      <c r="I182" s="322">
        <v>2018</v>
      </c>
      <c r="J182" s="322">
        <v>2019</v>
      </c>
      <c r="K182" s="322" t="s">
        <v>296</v>
      </c>
      <c r="L182" s="324">
        <v>824400</v>
      </c>
    </row>
    <row r="183" spans="1:12" ht="51" x14ac:dyDescent="0.25">
      <c r="A183" s="177" t="s">
        <v>295</v>
      </c>
      <c r="C183" s="322" t="s">
        <v>12</v>
      </c>
      <c r="D183" s="322">
        <v>21110001</v>
      </c>
      <c r="E183" s="322" t="s">
        <v>13</v>
      </c>
      <c r="F183" s="322" t="s">
        <v>14</v>
      </c>
      <c r="G183" s="322" t="s">
        <v>18</v>
      </c>
      <c r="H183" s="330" t="s">
        <v>86</v>
      </c>
      <c r="I183" s="322">
        <v>2018</v>
      </c>
      <c r="J183" s="322">
        <v>2019</v>
      </c>
      <c r="K183" s="322" t="s">
        <v>296</v>
      </c>
      <c r="L183" s="324">
        <v>280000</v>
      </c>
    </row>
    <row r="184" spans="1:12" ht="38.25" x14ac:dyDescent="0.25">
      <c r="A184" s="177" t="s">
        <v>295</v>
      </c>
      <c r="C184" s="322" t="s">
        <v>12</v>
      </c>
      <c r="D184" s="322">
        <v>21110001</v>
      </c>
      <c r="E184" s="322" t="s">
        <v>13</v>
      </c>
      <c r="F184" s="322" t="s">
        <v>14</v>
      </c>
      <c r="G184" s="322" t="s">
        <v>18</v>
      </c>
      <c r="H184" s="323" t="s">
        <v>88</v>
      </c>
      <c r="I184" s="322">
        <v>2018</v>
      </c>
      <c r="J184" s="322">
        <v>2019</v>
      </c>
      <c r="K184" s="322" t="s">
        <v>296</v>
      </c>
      <c r="L184" s="324">
        <v>545000</v>
      </c>
    </row>
    <row r="185" spans="1:12" ht="63.75" x14ac:dyDescent="0.25">
      <c r="A185" s="177" t="s">
        <v>295</v>
      </c>
      <c r="C185" s="322" t="s">
        <v>12</v>
      </c>
      <c r="D185" s="322">
        <v>21110001</v>
      </c>
      <c r="E185" s="322" t="s">
        <v>13</v>
      </c>
      <c r="F185" s="322" t="s">
        <v>14</v>
      </c>
      <c r="G185" s="322" t="s">
        <v>18</v>
      </c>
      <c r="H185" s="323" t="s">
        <v>322</v>
      </c>
      <c r="I185" s="322">
        <v>2018</v>
      </c>
      <c r="J185" s="322">
        <v>2019</v>
      </c>
      <c r="K185" s="322" t="s">
        <v>296</v>
      </c>
      <c r="L185" s="324">
        <v>575000</v>
      </c>
    </row>
    <row r="186" spans="1:12" ht="38.25" x14ac:dyDescent="0.25">
      <c r="A186" s="177" t="s">
        <v>295</v>
      </c>
      <c r="C186" s="322" t="s">
        <v>12</v>
      </c>
      <c r="D186" s="322">
        <v>21110001</v>
      </c>
      <c r="E186" s="322" t="s">
        <v>13</v>
      </c>
      <c r="F186" s="322" t="s">
        <v>14</v>
      </c>
      <c r="G186" s="322" t="s">
        <v>18</v>
      </c>
      <c r="H186" s="323" t="s">
        <v>91</v>
      </c>
      <c r="I186" s="322">
        <v>2018</v>
      </c>
      <c r="J186" s="322">
        <v>2019</v>
      </c>
      <c r="K186" s="322" t="s">
        <v>296</v>
      </c>
      <c r="L186" s="332">
        <v>2270000</v>
      </c>
    </row>
    <row r="187" spans="1:12" ht="38.25" x14ac:dyDescent="0.25">
      <c r="A187" s="177" t="s">
        <v>295</v>
      </c>
      <c r="C187" s="322" t="s">
        <v>12</v>
      </c>
      <c r="D187" s="322">
        <v>21110001</v>
      </c>
      <c r="E187" s="322" t="s">
        <v>13</v>
      </c>
      <c r="F187" s="322" t="s">
        <v>14</v>
      </c>
      <c r="G187" s="322" t="s">
        <v>18</v>
      </c>
      <c r="H187" s="323" t="s">
        <v>323</v>
      </c>
      <c r="I187" s="322">
        <v>2018</v>
      </c>
      <c r="J187" s="322">
        <v>2019</v>
      </c>
      <c r="K187" s="322" t="s">
        <v>296</v>
      </c>
      <c r="L187" s="327">
        <v>1625000</v>
      </c>
    </row>
    <row r="188" spans="1:12" ht="51" x14ac:dyDescent="0.25">
      <c r="A188" s="177" t="s">
        <v>295</v>
      </c>
      <c r="C188" s="322" t="s">
        <v>12</v>
      </c>
      <c r="D188" s="322">
        <v>21110001</v>
      </c>
      <c r="E188" s="322" t="s">
        <v>13</v>
      </c>
      <c r="F188" s="322" t="s">
        <v>14</v>
      </c>
      <c r="G188" s="322" t="s">
        <v>18</v>
      </c>
      <c r="H188" s="323" t="s">
        <v>324</v>
      </c>
      <c r="I188" s="322">
        <v>2018</v>
      </c>
      <c r="J188" s="322">
        <v>2019</v>
      </c>
      <c r="K188" s="322" t="s">
        <v>296</v>
      </c>
      <c r="L188" s="328">
        <v>460000</v>
      </c>
    </row>
    <row r="189" spans="1:12" ht="38.25" x14ac:dyDescent="0.25">
      <c r="A189" s="177" t="s">
        <v>295</v>
      </c>
      <c r="C189" s="322" t="s">
        <v>12</v>
      </c>
      <c r="D189" s="322">
        <v>21110001</v>
      </c>
      <c r="E189" s="322" t="s">
        <v>13</v>
      </c>
      <c r="F189" s="322" t="s">
        <v>14</v>
      </c>
      <c r="G189" s="322" t="s">
        <v>18</v>
      </c>
      <c r="H189" s="333" t="s">
        <v>95</v>
      </c>
      <c r="I189" s="322">
        <v>2018</v>
      </c>
      <c r="J189" s="322">
        <v>2019</v>
      </c>
      <c r="K189" s="322" t="s">
        <v>296</v>
      </c>
      <c r="L189" s="327">
        <v>5290000</v>
      </c>
    </row>
    <row r="190" spans="1:12" ht="25.5" x14ac:dyDescent="0.25">
      <c r="A190" s="177" t="s">
        <v>295</v>
      </c>
      <c r="C190" s="322" t="s">
        <v>12</v>
      </c>
      <c r="D190" s="322">
        <v>21110001</v>
      </c>
      <c r="E190" s="322" t="s">
        <v>13</v>
      </c>
      <c r="F190" s="322" t="s">
        <v>14</v>
      </c>
      <c r="G190" s="322" t="s">
        <v>18</v>
      </c>
      <c r="H190" s="323" t="s">
        <v>97</v>
      </c>
      <c r="I190" s="322">
        <v>2018</v>
      </c>
      <c r="J190" s="322">
        <v>2019</v>
      </c>
      <c r="K190" s="322" t="s">
        <v>296</v>
      </c>
      <c r="L190" s="324">
        <v>13100000</v>
      </c>
    </row>
    <row r="191" spans="1:12" ht="38.25" x14ac:dyDescent="0.25">
      <c r="A191" s="177" t="s">
        <v>295</v>
      </c>
      <c r="C191" s="322" t="s">
        <v>12</v>
      </c>
      <c r="D191" s="322">
        <v>21110001</v>
      </c>
      <c r="E191" s="322" t="s">
        <v>13</v>
      </c>
      <c r="F191" s="322" t="s">
        <v>14</v>
      </c>
      <c r="G191" s="322" t="s">
        <v>18</v>
      </c>
      <c r="H191" s="323" t="s">
        <v>99</v>
      </c>
      <c r="I191" s="322">
        <v>2018</v>
      </c>
      <c r="J191" s="322">
        <v>2019</v>
      </c>
      <c r="K191" s="322" t="s">
        <v>296</v>
      </c>
      <c r="L191" s="324">
        <v>5441000</v>
      </c>
    </row>
    <row r="192" spans="1:12" ht="25.5" x14ac:dyDescent="0.25">
      <c r="A192" s="177" t="s">
        <v>295</v>
      </c>
      <c r="C192" s="322" t="s">
        <v>12</v>
      </c>
      <c r="D192" s="322">
        <v>21110001</v>
      </c>
      <c r="E192" s="322" t="s">
        <v>13</v>
      </c>
      <c r="F192" s="322" t="s">
        <v>14</v>
      </c>
      <c r="G192" s="322" t="s">
        <v>18</v>
      </c>
      <c r="H192" s="323" t="s">
        <v>101</v>
      </c>
      <c r="I192" s="322">
        <v>2018</v>
      </c>
      <c r="J192" s="322">
        <v>2019</v>
      </c>
      <c r="K192" s="322" t="s">
        <v>296</v>
      </c>
      <c r="L192" s="324">
        <v>545000</v>
      </c>
    </row>
    <row r="193" spans="1:12" ht="25.5" x14ac:dyDescent="0.25">
      <c r="A193" s="177" t="s">
        <v>295</v>
      </c>
      <c r="C193" s="322" t="s">
        <v>12</v>
      </c>
      <c r="D193" s="322">
        <v>21110001</v>
      </c>
      <c r="E193" s="322" t="s">
        <v>13</v>
      </c>
      <c r="F193" s="322" t="s">
        <v>14</v>
      </c>
      <c r="G193" s="322" t="s">
        <v>18</v>
      </c>
      <c r="H193" s="323" t="s">
        <v>103</v>
      </c>
      <c r="I193" s="322">
        <v>2018</v>
      </c>
      <c r="J193" s="322">
        <v>2019</v>
      </c>
      <c r="K193" s="322" t="s">
        <v>296</v>
      </c>
      <c r="L193" s="324">
        <v>6100000</v>
      </c>
    </row>
    <row r="194" spans="1:12" ht="51" x14ac:dyDescent="0.25">
      <c r="A194" s="177" t="s">
        <v>295</v>
      </c>
      <c r="C194" s="322" t="s">
        <v>12</v>
      </c>
      <c r="D194" s="322">
        <v>21110001</v>
      </c>
      <c r="E194" s="322" t="s">
        <v>13</v>
      </c>
      <c r="F194" s="322" t="s">
        <v>14</v>
      </c>
      <c r="G194" s="322" t="s">
        <v>18</v>
      </c>
      <c r="H194" s="323" t="s">
        <v>105</v>
      </c>
      <c r="I194" s="322">
        <v>2018</v>
      </c>
      <c r="J194" s="322">
        <v>2019</v>
      </c>
      <c r="K194" s="322" t="s">
        <v>296</v>
      </c>
      <c r="L194" s="324">
        <v>477000</v>
      </c>
    </row>
    <row r="195" spans="1:12" ht="25.5" x14ac:dyDescent="0.25">
      <c r="A195" s="177" t="s">
        <v>295</v>
      </c>
      <c r="C195" s="322" t="s">
        <v>12</v>
      </c>
      <c r="D195" s="322">
        <v>21110001</v>
      </c>
      <c r="E195" s="322" t="s">
        <v>13</v>
      </c>
      <c r="F195" s="322" t="s">
        <v>14</v>
      </c>
      <c r="G195" s="322" t="s">
        <v>18</v>
      </c>
      <c r="H195" s="323" t="s">
        <v>107</v>
      </c>
      <c r="I195" s="322">
        <v>2018</v>
      </c>
      <c r="J195" s="322">
        <v>2019</v>
      </c>
      <c r="K195" s="322" t="s">
        <v>296</v>
      </c>
      <c r="L195" s="324">
        <v>1089000</v>
      </c>
    </row>
    <row r="196" spans="1:12" ht="25.5" x14ac:dyDescent="0.25">
      <c r="A196" s="177" t="s">
        <v>295</v>
      </c>
      <c r="C196" s="322" t="s">
        <v>12</v>
      </c>
      <c r="D196" s="322">
        <v>21110001</v>
      </c>
      <c r="E196" s="322" t="s">
        <v>13</v>
      </c>
      <c r="F196" s="322" t="s">
        <v>14</v>
      </c>
      <c r="G196" s="322" t="s">
        <v>18</v>
      </c>
      <c r="H196" s="334" t="s">
        <v>109</v>
      </c>
      <c r="I196" s="322">
        <v>2018</v>
      </c>
      <c r="J196" s="322">
        <v>2019</v>
      </c>
      <c r="K196" s="322" t="s">
        <v>296</v>
      </c>
      <c r="L196" s="332">
        <v>1949000</v>
      </c>
    </row>
    <row r="197" spans="1:12" ht="25.5" x14ac:dyDescent="0.25">
      <c r="A197" s="177" t="s">
        <v>295</v>
      </c>
      <c r="C197" s="322" t="s">
        <v>12</v>
      </c>
      <c r="D197" s="322">
        <v>21110001</v>
      </c>
      <c r="E197" s="322" t="s">
        <v>13</v>
      </c>
      <c r="F197" s="322" t="s">
        <v>14</v>
      </c>
      <c r="G197" s="322" t="s">
        <v>18</v>
      </c>
      <c r="H197" s="323" t="s">
        <v>111</v>
      </c>
      <c r="I197" s="322">
        <v>2018</v>
      </c>
      <c r="J197" s="322">
        <v>2019</v>
      </c>
      <c r="K197" s="322" t="s">
        <v>296</v>
      </c>
      <c r="L197" s="331">
        <f>464000+168600</f>
        <v>632600</v>
      </c>
    </row>
    <row r="198" spans="1:12" ht="25.5" x14ac:dyDescent="0.25">
      <c r="A198" s="177" t="s">
        <v>295</v>
      </c>
      <c r="C198" s="322" t="s">
        <v>12</v>
      </c>
      <c r="D198" s="322">
        <v>21110001</v>
      </c>
      <c r="E198" s="322" t="s">
        <v>13</v>
      </c>
      <c r="F198" s="322" t="s">
        <v>14</v>
      </c>
      <c r="G198" s="322" t="s">
        <v>18</v>
      </c>
      <c r="H198" s="323" t="s">
        <v>113</v>
      </c>
      <c r="I198" s="322">
        <v>2018</v>
      </c>
      <c r="J198" s="322">
        <v>2019</v>
      </c>
      <c r="K198" s="322" t="s">
        <v>296</v>
      </c>
      <c r="L198" s="324">
        <v>1856700</v>
      </c>
    </row>
    <row r="199" spans="1:12" ht="25.5" x14ac:dyDescent="0.25">
      <c r="A199" s="177" t="s">
        <v>295</v>
      </c>
      <c r="C199" s="322" t="s">
        <v>12</v>
      </c>
      <c r="D199" s="322">
        <v>21110001</v>
      </c>
      <c r="E199" s="322" t="s">
        <v>13</v>
      </c>
      <c r="F199" s="322" t="s">
        <v>14</v>
      </c>
      <c r="G199" s="322" t="s">
        <v>18</v>
      </c>
      <c r="H199" s="334" t="s">
        <v>115</v>
      </c>
      <c r="I199" s="322">
        <v>2018</v>
      </c>
      <c r="J199" s="322">
        <v>2019</v>
      </c>
      <c r="K199" s="322" t="s">
        <v>296</v>
      </c>
      <c r="L199" s="331">
        <v>4730000</v>
      </c>
    </row>
    <row r="200" spans="1:12" ht="25.5" x14ac:dyDescent="0.25">
      <c r="A200" s="177" t="s">
        <v>295</v>
      </c>
      <c r="C200" s="322" t="s">
        <v>12</v>
      </c>
      <c r="D200" s="322">
        <v>21110001</v>
      </c>
      <c r="E200" s="322" t="s">
        <v>13</v>
      </c>
      <c r="F200" s="322" t="s">
        <v>14</v>
      </c>
      <c r="G200" s="322" t="s">
        <v>18</v>
      </c>
      <c r="H200" s="323" t="s">
        <v>117</v>
      </c>
      <c r="I200" s="322">
        <v>2018</v>
      </c>
      <c r="J200" s="322">
        <v>2019</v>
      </c>
      <c r="K200" s="322" t="s">
        <v>296</v>
      </c>
      <c r="L200" s="331">
        <f>6420000+684900</f>
        <v>7104900</v>
      </c>
    </row>
    <row r="201" spans="1:12" x14ac:dyDescent="0.25">
      <c r="A201" s="177" t="s">
        <v>295</v>
      </c>
      <c r="C201" s="322" t="s">
        <v>12</v>
      </c>
      <c r="D201" s="322">
        <v>21110001</v>
      </c>
      <c r="E201" s="322" t="s">
        <v>13</v>
      </c>
      <c r="F201" s="322" t="s">
        <v>14</v>
      </c>
      <c r="G201" s="322" t="s">
        <v>18</v>
      </c>
      <c r="H201" s="323" t="s">
        <v>119</v>
      </c>
      <c r="I201" s="322">
        <v>2018</v>
      </c>
      <c r="J201" s="322">
        <v>2019</v>
      </c>
      <c r="K201" s="322" t="s">
        <v>296</v>
      </c>
      <c r="L201" s="331">
        <f>16595000+492000-200</f>
        <v>17086800</v>
      </c>
    </row>
    <row r="202" spans="1:12" ht="51" x14ac:dyDescent="0.25">
      <c r="A202" s="177" t="s">
        <v>295</v>
      </c>
      <c r="C202" s="322" t="s">
        <v>12</v>
      </c>
      <c r="D202" s="322">
        <v>21110001</v>
      </c>
      <c r="E202" s="322" t="s">
        <v>13</v>
      </c>
      <c r="F202" s="322" t="s">
        <v>14</v>
      </c>
      <c r="G202" s="322" t="s">
        <v>18</v>
      </c>
      <c r="H202" s="323" t="s">
        <v>121</v>
      </c>
      <c r="I202" s="322">
        <v>2018</v>
      </c>
      <c r="J202" s="322">
        <v>2019</v>
      </c>
      <c r="K202" s="322" t="s">
        <v>296</v>
      </c>
      <c r="L202" s="324">
        <v>334000</v>
      </c>
    </row>
    <row r="203" spans="1:12" ht="38.25" x14ac:dyDescent="0.25">
      <c r="A203" s="177" t="s">
        <v>295</v>
      </c>
      <c r="C203" s="322" t="s">
        <v>12</v>
      </c>
      <c r="D203" s="322">
        <v>21110001</v>
      </c>
      <c r="E203" s="322" t="s">
        <v>13</v>
      </c>
      <c r="F203" s="322" t="s">
        <v>14</v>
      </c>
      <c r="G203" s="322" t="s">
        <v>18</v>
      </c>
      <c r="H203" s="323" t="s">
        <v>123</v>
      </c>
      <c r="I203" s="322">
        <v>2018</v>
      </c>
      <c r="J203" s="322">
        <v>2019</v>
      </c>
      <c r="K203" s="322" t="s">
        <v>296</v>
      </c>
      <c r="L203" s="324">
        <v>1567000</v>
      </c>
    </row>
    <row r="204" spans="1:12" ht="25.5" x14ac:dyDescent="0.25">
      <c r="A204" s="177" t="s">
        <v>295</v>
      </c>
      <c r="C204" s="322" t="s">
        <v>12</v>
      </c>
      <c r="D204" s="322">
        <v>21110001</v>
      </c>
      <c r="E204" s="322" t="s">
        <v>13</v>
      </c>
      <c r="F204" s="322" t="s">
        <v>14</v>
      </c>
      <c r="G204" s="322" t="s">
        <v>18</v>
      </c>
      <c r="H204" s="323" t="s">
        <v>125</v>
      </c>
      <c r="I204" s="322">
        <v>2018</v>
      </c>
      <c r="J204" s="322">
        <v>2019</v>
      </c>
      <c r="K204" s="322" t="s">
        <v>296</v>
      </c>
      <c r="L204" s="324">
        <v>865000</v>
      </c>
    </row>
    <row r="205" spans="1:12" ht="51" x14ac:dyDescent="0.25">
      <c r="A205" s="177" t="s">
        <v>295</v>
      </c>
      <c r="C205" s="322" t="s">
        <v>12</v>
      </c>
      <c r="D205" s="322">
        <v>21110001</v>
      </c>
      <c r="E205" s="322" t="s">
        <v>13</v>
      </c>
      <c r="F205" s="322" t="s">
        <v>14</v>
      </c>
      <c r="G205" s="322" t="s">
        <v>18</v>
      </c>
      <c r="H205" s="323" t="s">
        <v>127</v>
      </c>
      <c r="I205" s="322">
        <v>2018</v>
      </c>
      <c r="J205" s="322">
        <v>2019</v>
      </c>
      <c r="K205" s="322" t="s">
        <v>296</v>
      </c>
      <c r="L205" s="324">
        <v>9817000</v>
      </c>
    </row>
    <row r="206" spans="1:12" ht="25.5" x14ac:dyDescent="0.25">
      <c r="A206" s="177" t="s">
        <v>295</v>
      </c>
      <c r="C206" s="322" t="s">
        <v>12</v>
      </c>
      <c r="D206" s="322">
        <v>21110001</v>
      </c>
      <c r="E206" s="322" t="s">
        <v>13</v>
      </c>
      <c r="F206" s="322" t="s">
        <v>14</v>
      </c>
      <c r="G206" s="322" t="s">
        <v>18</v>
      </c>
      <c r="H206" s="323" t="s">
        <v>129</v>
      </c>
      <c r="I206" s="322">
        <v>2018</v>
      </c>
      <c r="J206" s="322">
        <v>2019</v>
      </c>
      <c r="K206" s="322" t="s">
        <v>296</v>
      </c>
      <c r="L206" s="324">
        <v>580000</v>
      </c>
    </row>
    <row r="207" spans="1:12" ht="76.5" x14ac:dyDescent="0.25">
      <c r="A207" s="177" t="s">
        <v>295</v>
      </c>
      <c r="C207" s="322" t="s">
        <v>12</v>
      </c>
      <c r="D207" s="322">
        <v>21110001</v>
      </c>
      <c r="E207" s="322" t="s">
        <v>13</v>
      </c>
      <c r="F207" s="322" t="s">
        <v>14</v>
      </c>
      <c r="G207" s="322" t="s">
        <v>18</v>
      </c>
      <c r="H207" s="323" t="s">
        <v>325</v>
      </c>
      <c r="I207" s="322">
        <v>2018</v>
      </c>
      <c r="J207" s="322">
        <v>2019</v>
      </c>
      <c r="K207" s="322" t="s">
        <v>296</v>
      </c>
      <c r="L207" s="335">
        <v>860000</v>
      </c>
    </row>
    <row r="208" spans="1:12" x14ac:dyDescent="0.25">
      <c r="A208" s="177" t="s">
        <v>295</v>
      </c>
      <c r="C208" s="322" t="s">
        <v>12</v>
      </c>
      <c r="D208" s="322">
        <v>21110001</v>
      </c>
      <c r="E208" s="322" t="s">
        <v>13</v>
      </c>
      <c r="F208" s="322" t="s">
        <v>14</v>
      </c>
      <c r="G208" s="322" t="s">
        <v>18</v>
      </c>
      <c r="H208" s="323" t="s">
        <v>132</v>
      </c>
      <c r="I208" s="322">
        <v>2018</v>
      </c>
      <c r="J208" s="322">
        <v>2019</v>
      </c>
      <c r="K208" s="322" t="s">
        <v>296</v>
      </c>
      <c r="L208" s="331">
        <v>2515000</v>
      </c>
    </row>
    <row r="209" spans="1:12" ht="25.5" x14ac:dyDescent="0.25">
      <c r="A209" s="177" t="s">
        <v>295</v>
      </c>
      <c r="C209" s="322" t="s">
        <v>12</v>
      </c>
      <c r="D209" s="322">
        <v>21110001</v>
      </c>
      <c r="E209" s="322" t="s">
        <v>13</v>
      </c>
      <c r="F209" s="322" t="s">
        <v>14</v>
      </c>
      <c r="G209" s="322" t="s">
        <v>18</v>
      </c>
      <c r="H209" s="323" t="s">
        <v>134</v>
      </c>
      <c r="I209" s="322">
        <v>2018</v>
      </c>
      <c r="J209" s="322">
        <v>2019</v>
      </c>
      <c r="K209" s="322" t="s">
        <v>296</v>
      </c>
      <c r="L209" s="324">
        <v>856000</v>
      </c>
    </row>
    <row r="210" spans="1:12" ht="25.5" x14ac:dyDescent="0.25">
      <c r="A210" s="177" t="s">
        <v>295</v>
      </c>
      <c r="C210" s="322" t="s">
        <v>12</v>
      </c>
      <c r="D210" s="322">
        <v>21110001</v>
      </c>
      <c r="E210" s="322" t="s">
        <v>13</v>
      </c>
      <c r="F210" s="322" t="s">
        <v>14</v>
      </c>
      <c r="G210" s="322" t="s">
        <v>18</v>
      </c>
      <c r="H210" s="323" t="s">
        <v>136</v>
      </c>
      <c r="I210" s="322">
        <v>2018</v>
      </c>
      <c r="J210" s="322">
        <v>2019</v>
      </c>
      <c r="K210" s="322" t="s">
        <v>296</v>
      </c>
      <c r="L210" s="324">
        <v>200000</v>
      </c>
    </row>
    <row r="211" spans="1:12" ht="25.5" x14ac:dyDescent="0.25">
      <c r="A211" s="177" t="s">
        <v>295</v>
      </c>
      <c r="C211" s="322" t="s">
        <v>12</v>
      </c>
      <c r="D211" s="322">
        <v>21110001</v>
      </c>
      <c r="E211" s="322" t="s">
        <v>13</v>
      </c>
      <c r="F211" s="322" t="s">
        <v>14</v>
      </c>
      <c r="G211" s="322" t="s">
        <v>18</v>
      </c>
      <c r="H211" s="323" t="s">
        <v>138</v>
      </c>
      <c r="I211" s="322">
        <v>2018</v>
      </c>
      <c r="J211" s="322">
        <v>2019</v>
      </c>
      <c r="K211" s="322" t="s">
        <v>296</v>
      </c>
      <c r="L211" s="324">
        <v>101000</v>
      </c>
    </row>
    <row r="212" spans="1:12" x14ac:dyDescent="0.25">
      <c r="A212" s="177" t="s">
        <v>295</v>
      </c>
      <c r="C212" s="322" t="s">
        <v>12</v>
      </c>
      <c r="D212" s="322">
        <v>21110001</v>
      </c>
      <c r="E212" s="322" t="s">
        <v>13</v>
      </c>
      <c r="F212" s="322" t="s">
        <v>14</v>
      </c>
      <c r="G212" s="322" t="s">
        <v>18</v>
      </c>
      <c r="H212" s="323" t="s">
        <v>140</v>
      </c>
      <c r="I212" s="322">
        <v>2018</v>
      </c>
      <c r="J212" s="322">
        <v>2019</v>
      </c>
      <c r="K212" s="322" t="s">
        <v>296</v>
      </c>
      <c r="L212" s="324">
        <v>136000</v>
      </c>
    </row>
    <row r="213" spans="1:12" ht="25.5" x14ac:dyDescent="0.25">
      <c r="A213" s="177" t="s">
        <v>295</v>
      </c>
      <c r="C213" s="322" t="s">
        <v>12</v>
      </c>
      <c r="D213" s="322">
        <v>21110001</v>
      </c>
      <c r="E213" s="322" t="s">
        <v>13</v>
      </c>
      <c r="F213" s="322" t="s">
        <v>14</v>
      </c>
      <c r="G213" s="322" t="s">
        <v>18</v>
      </c>
      <c r="H213" s="323" t="s">
        <v>142</v>
      </c>
      <c r="I213" s="322">
        <v>2018</v>
      </c>
      <c r="J213" s="322">
        <v>2019</v>
      </c>
      <c r="K213" s="322" t="s">
        <v>296</v>
      </c>
      <c r="L213" s="324">
        <v>4160000</v>
      </c>
    </row>
    <row r="214" spans="1:12" ht="25.5" x14ac:dyDescent="0.25">
      <c r="A214" s="177" t="s">
        <v>295</v>
      </c>
      <c r="C214" s="322" t="s">
        <v>12</v>
      </c>
      <c r="D214" s="322">
        <v>21110002</v>
      </c>
      <c r="E214" s="322" t="s">
        <v>13</v>
      </c>
      <c r="F214" s="322" t="s">
        <v>14</v>
      </c>
      <c r="G214" s="336" t="s">
        <v>145</v>
      </c>
      <c r="H214" s="322"/>
      <c r="I214" s="322">
        <v>2018</v>
      </c>
      <c r="J214" s="322">
        <v>2019</v>
      </c>
      <c r="K214" s="322" t="s">
        <v>296</v>
      </c>
      <c r="L214" s="324">
        <v>4000000</v>
      </c>
    </row>
    <row r="215" spans="1:12" x14ac:dyDescent="0.25">
      <c r="A215" s="177" t="s">
        <v>295</v>
      </c>
      <c r="C215" s="322" t="s">
        <v>12</v>
      </c>
      <c r="D215" s="322">
        <v>21110004</v>
      </c>
      <c r="E215" s="322" t="s">
        <v>13</v>
      </c>
      <c r="F215" s="322" t="s">
        <v>14</v>
      </c>
      <c r="G215" s="336" t="s">
        <v>147</v>
      </c>
      <c r="H215" s="322"/>
      <c r="I215" s="322">
        <v>2018</v>
      </c>
      <c r="J215" s="322">
        <v>2019</v>
      </c>
      <c r="K215" s="322" t="s">
        <v>296</v>
      </c>
      <c r="L215" s="324">
        <f>36450000+2050000-1000000</f>
        <v>37500000</v>
      </c>
    </row>
    <row r="216" spans="1:12" x14ac:dyDescent="0.25">
      <c r="A216" s="177" t="s">
        <v>295</v>
      </c>
      <c r="C216" s="322" t="s">
        <v>12</v>
      </c>
      <c r="D216" s="322">
        <v>21110005</v>
      </c>
      <c r="E216" s="322" t="s">
        <v>13</v>
      </c>
      <c r="F216" s="322" t="s">
        <v>14</v>
      </c>
      <c r="G216" s="336" t="s">
        <v>149</v>
      </c>
      <c r="H216" s="322"/>
      <c r="I216" s="322">
        <v>2018</v>
      </c>
      <c r="J216" s="322">
        <v>2019</v>
      </c>
      <c r="K216" s="322" t="s">
        <v>296</v>
      </c>
      <c r="L216" s="324">
        <v>1875000</v>
      </c>
    </row>
    <row r="217" spans="1:12" ht="25.5" x14ac:dyDescent="0.25">
      <c r="A217" s="177" t="s">
        <v>295</v>
      </c>
      <c r="C217" s="322" t="s">
        <v>12</v>
      </c>
      <c r="D217" s="322">
        <v>21110006</v>
      </c>
      <c r="E217" s="322" t="s">
        <v>13</v>
      </c>
      <c r="F217" s="322" t="s">
        <v>14</v>
      </c>
      <c r="G217" s="336" t="s">
        <v>151</v>
      </c>
      <c r="H217" s="322"/>
      <c r="I217" s="322">
        <v>2018</v>
      </c>
      <c r="J217" s="322">
        <v>2019</v>
      </c>
      <c r="K217" s="322" t="s">
        <v>296</v>
      </c>
      <c r="L217" s="324">
        <v>13300000</v>
      </c>
    </row>
    <row r="218" spans="1:12" ht="25.5" x14ac:dyDescent="0.25">
      <c r="A218" s="177" t="s">
        <v>295</v>
      </c>
      <c r="C218" s="322" t="s">
        <v>12</v>
      </c>
      <c r="D218" s="322">
        <v>21110009</v>
      </c>
      <c r="E218" s="322" t="s">
        <v>13</v>
      </c>
      <c r="F218" s="322" t="s">
        <v>14</v>
      </c>
      <c r="G218" s="336" t="s">
        <v>153</v>
      </c>
      <c r="H218" s="322"/>
      <c r="I218" s="322">
        <v>2018</v>
      </c>
      <c r="J218" s="322">
        <v>2019</v>
      </c>
      <c r="K218" s="322" t="s">
        <v>296</v>
      </c>
      <c r="L218" s="324">
        <v>23000000</v>
      </c>
    </row>
    <row r="219" spans="1:12" ht="38.25" x14ac:dyDescent="0.25">
      <c r="A219" s="177" t="s">
        <v>295</v>
      </c>
      <c r="C219" s="322" t="s">
        <v>12</v>
      </c>
      <c r="D219" s="322">
        <v>21110010</v>
      </c>
      <c r="E219" s="322" t="s">
        <v>13</v>
      </c>
      <c r="F219" s="322" t="s">
        <v>14</v>
      </c>
      <c r="G219" s="336" t="s">
        <v>155</v>
      </c>
      <c r="H219" s="322"/>
      <c r="I219" s="322">
        <v>2018</v>
      </c>
      <c r="J219" s="322">
        <v>2019</v>
      </c>
      <c r="K219" s="322" t="s">
        <v>296</v>
      </c>
      <c r="L219" s="337">
        <v>0</v>
      </c>
    </row>
    <row r="220" spans="1:12" x14ac:dyDescent="0.25">
      <c r="A220" s="177" t="s">
        <v>295</v>
      </c>
      <c r="C220" s="322" t="s">
        <v>12</v>
      </c>
      <c r="D220" s="338">
        <v>21111001</v>
      </c>
      <c r="E220" s="322" t="s">
        <v>13</v>
      </c>
      <c r="F220" s="322" t="s">
        <v>14</v>
      </c>
      <c r="G220" s="336" t="s">
        <v>157</v>
      </c>
      <c r="H220" s="322"/>
      <c r="I220" s="322">
        <v>2018</v>
      </c>
      <c r="J220" s="322">
        <v>2019</v>
      </c>
      <c r="K220" s="322" t="s">
        <v>296</v>
      </c>
      <c r="L220" s="324">
        <v>0</v>
      </c>
    </row>
    <row r="221" spans="1:12" ht="25.5" x14ac:dyDescent="0.25">
      <c r="A221" s="177" t="s">
        <v>295</v>
      </c>
      <c r="C221" s="322" t="s">
        <v>12</v>
      </c>
      <c r="D221" s="338">
        <v>21111002</v>
      </c>
      <c r="E221" s="322" t="s">
        <v>13</v>
      </c>
      <c r="F221" s="322" t="s">
        <v>14</v>
      </c>
      <c r="G221" s="336" t="s">
        <v>158</v>
      </c>
      <c r="H221" s="322"/>
      <c r="I221" s="322">
        <v>2018</v>
      </c>
      <c r="J221" s="322">
        <v>2019</v>
      </c>
      <c r="K221" s="322" t="s">
        <v>296</v>
      </c>
      <c r="L221" s="324">
        <v>45000000</v>
      </c>
    </row>
    <row r="222" spans="1:12" x14ac:dyDescent="0.25">
      <c r="A222" s="177" t="s">
        <v>295</v>
      </c>
      <c r="C222" s="322" t="s">
        <v>12</v>
      </c>
      <c r="D222" s="338">
        <v>21111100</v>
      </c>
      <c r="E222" s="322" t="s">
        <v>13</v>
      </c>
      <c r="F222" s="322" t="s">
        <v>14</v>
      </c>
      <c r="G222" s="336" t="s">
        <v>160</v>
      </c>
      <c r="H222" s="322"/>
      <c r="I222" s="322">
        <v>2018</v>
      </c>
      <c r="J222" s="322">
        <v>2019</v>
      </c>
      <c r="K222" s="322" t="s">
        <v>296</v>
      </c>
      <c r="L222" s="324">
        <v>6200000</v>
      </c>
    </row>
    <row r="223" spans="1:12" x14ac:dyDescent="0.25">
      <c r="A223" s="177" t="s">
        <v>295</v>
      </c>
      <c r="C223" s="322" t="s">
        <v>12</v>
      </c>
      <c r="D223" s="338">
        <v>21111200</v>
      </c>
      <c r="E223" s="322" t="s">
        <v>13</v>
      </c>
      <c r="F223" s="322" t="s">
        <v>14</v>
      </c>
      <c r="G223" s="336" t="s">
        <v>162</v>
      </c>
      <c r="H223" s="322"/>
      <c r="I223" s="322">
        <v>2018</v>
      </c>
      <c r="J223" s="322">
        <v>2019</v>
      </c>
      <c r="K223" s="322" t="s">
        <v>296</v>
      </c>
      <c r="L223" s="324">
        <v>55000</v>
      </c>
    </row>
    <row r="224" spans="1:12" ht="38.25" x14ac:dyDescent="0.25">
      <c r="A224" s="177" t="s">
        <v>295</v>
      </c>
      <c r="C224" s="322" t="s">
        <v>12</v>
      </c>
      <c r="D224" s="338">
        <v>21210001</v>
      </c>
      <c r="E224" s="322" t="s">
        <v>13</v>
      </c>
      <c r="F224" s="322" t="s">
        <v>14</v>
      </c>
      <c r="G224" s="336" t="s">
        <v>164</v>
      </c>
      <c r="H224" s="322"/>
      <c r="I224" s="322">
        <v>2018</v>
      </c>
      <c r="J224" s="322">
        <v>2019</v>
      </c>
      <c r="K224" s="322" t="s">
        <v>296</v>
      </c>
      <c r="L224" s="324">
        <v>3500000</v>
      </c>
    </row>
    <row r="225" spans="1:12" ht="25.5" x14ac:dyDescent="0.25">
      <c r="A225" s="177" t="s">
        <v>295</v>
      </c>
      <c r="C225" s="322" t="s">
        <v>12</v>
      </c>
      <c r="D225" s="339">
        <v>22010001</v>
      </c>
      <c r="E225" s="340" t="s">
        <v>165</v>
      </c>
      <c r="F225" s="341" t="s">
        <v>166</v>
      </c>
      <c r="G225" s="336" t="s">
        <v>167</v>
      </c>
      <c r="H225" s="322"/>
      <c r="I225" s="322">
        <v>2018</v>
      </c>
      <c r="J225" s="322">
        <v>2019</v>
      </c>
      <c r="K225" s="322" t="s">
        <v>296</v>
      </c>
      <c r="L225" s="324">
        <v>13500000</v>
      </c>
    </row>
    <row r="226" spans="1:12" x14ac:dyDescent="0.25">
      <c r="A226" s="177" t="s">
        <v>295</v>
      </c>
      <c r="C226" s="322" t="s">
        <v>12</v>
      </c>
      <c r="D226" s="339">
        <v>22010002</v>
      </c>
      <c r="E226" s="340" t="s">
        <v>165</v>
      </c>
      <c r="F226" s="341" t="s">
        <v>166</v>
      </c>
      <c r="G226" s="336" t="s">
        <v>168</v>
      </c>
      <c r="H226" s="322"/>
      <c r="I226" s="322">
        <v>2018</v>
      </c>
      <c r="J226" s="322">
        <v>2019</v>
      </c>
      <c r="K226" s="322" t="s">
        <v>296</v>
      </c>
      <c r="L226" s="324">
        <v>5500000</v>
      </c>
    </row>
    <row r="227" spans="1:12" x14ac:dyDescent="0.25">
      <c r="A227" s="177" t="s">
        <v>295</v>
      </c>
      <c r="C227" s="322" t="s">
        <v>12</v>
      </c>
      <c r="D227" s="339">
        <v>22010003</v>
      </c>
      <c r="E227" s="340" t="s">
        <v>165</v>
      </c>
      <c r="F227" s="341" t="s">
        <v>166</v>
      </c>
      <c r="G227" s="336" t="s">
        <v>170</v>
      </c>
      <c r="H227" s="322"/>
      <c r="I227" s="322">
        <v>2018</v>
      </c>
      <c r="J227" s="322">
        <v>2019</v>
      </c>
      <c r="K227" s="322" t="s">
        <v>296</v>
      </c>
      <c r="L227" s="324">
        <v>600000</v>
      </c>
    </row>
    <row r="228" spans="1:12" ht="25.5" x14ac:dyDescent="0.25">
      <c r="A228" s="177" t="s">
        <v>295</v>
      </c>
      <c r="C228" s="322" t="s">
        <v>12</v>
      </c>
      <c r="D228" s="339">
        <v>22010004</v>
      </c>
      <c r="E228" s="340" t="s">
        <v>165</v>
      </c>
      <c r="F228" s="341" t="s">
        <v>166</v>
      </c>
      <c r="G228" s="336" t="s">
        <v>171</v>
      </c>
      <c r="H228" s="322"/>
      <c r="I228" s="322">
        <v>2018</v>
      </c>
      <c r="J228" s="322">
        <v>2019</v>
      </c>
      <c r="K228" s="322" t="s">
        <v>296</v>
      </c>
      <c r="L228" s="324">
        <v>550000</v>
      </c>
    </row>
    <row r="229" spans="1:12" x14ac:dyDescent="0.25">
      <c r="A229" s="177" t="s">
        <v>295</v>
      </c>
      <c r="C229" s="322" t="s">
        <v>12</v>
      </c>
      <c r="D229" s="338">
        <v>22020001</v>
      </c>
      <c r="E229" s="340" t="s">
        <v>165</v>
      </c>
      <c r="F229" s="341" t="s">
        <v>172</v>
      </c>
      <c r="G229" s="336" t="s">
        <v>173</v>
      </c>
      <c r="H229" s="322"/>
      <c r="I229" s="322">
        <v>2018</v>
      </c>
      <c r="J229" s="322">
        <v>2019</v>
      </c>
      <c r="K229" s="322" t="s">
        <v>296</v>
      </c>
      <c r="L229" s="324">
        <v>275000</v>
      </c>
    </row>
    <row r="230" spans="1:12" ht="25.5" x14ac:dyDescent="0.25">
      <c r="A230" s="177" t="s">
        <v>295</v>
      </c>
      <c r="C230" s="322" t="s">
        <v>12</v>
      </c>
      <c r="D230" s="322">
        <v>22020006</v>
      </c>
      <c r="E230" s="340" t="s">
        <v>165</v>
      </c>
      <c r="F230" s="341" t="s">
        <v>172</v>
      </c>
      <c r="G230" s="336" t="s">
        <v>174</v>
      </c>
      <c r="H230" s="322"/>
      <c r="I230" s="322">
        <v>2018</v>
      </c>
      <c r="J230" s="322">
        <v>2019</v>
      </c>
      <c r="K230" s="322" t="s">
        <v>296</v>
      </c>
      <c r="L230" s="324">
        <v>75000</v>
      </c>
    </row>
    <row r="231" spans="1:12" ht="25.5" x14ac:dyDescent="0.25">
      <c r="A231" s="177" t="s">
        <v>295</v>
      </c>
      <c r="C231" s="322" t="s">
        <v>12</v>
      </c>
      <c r="D231" s="322">
        <v>22030001</v>
      </c>
      <c r="E231" s="340" t="s">
        <v>165</v>
      </c>
      <c r="F231" s="322" t="s">
        <v>175</v>
      </c>
      <c r="G231" s="336" t="s">
        <v>176</v>
      </c>
      <c r="H231" s="322"/>
      <c r="I231" s="322">
        <v>2018</v>
      </c>
      <c r="J231" s="322">
        <v>2019</v>
      </c>
      <c r="K231" s="322" t="s">
        <v>296</v>
      </c>
      <c r="L231" s="342">
        <v>15700000</v>
      </c>
    </row>
    <row r="232" spans="1:12" ht="38.25" x14ac:dyDescent="0.25">
      <c r="A232" s="177" t="s">
        <v>295</v>
      </c>
      <c r="C232" s="322" t="s">
        <v>12</v>
      </c>
      <c r="D232" s="322">
        <v>22030007</v>
      </c>
      <c r="E232" s="340" t="s">
        <v>165</v>
      </c>
      <c r="F232" s="322" t="s">
        <v>175</v>
      </c>
      <c r="G232" s="336" t="s">
        <v>178</v>
      </c>
      <c r="H232" s="322"/>
      <c r="I232" s="322">
        <v>2018</v>
      </c>
      <c r="J232" s="322">
        <v>2019</v>
      </c>
      <c r="K232" s="322" t="s">
        <v>296</v>
      </c>
      <c r="L232" s="210">
        <v>0</v>
      </c>
    </row>
    <row r="233" spans="1:12" ht="25.5" x14ac:dyDescent="0.25">
      <c r="A233" s="177" t="s">
        <v>295</v>
      </c>
      <c r="C233" s="322" t="s">
        <v>12</v>
      </c>
      <c r="D233" s="322">
        <v>22040001</v>
      </c>
      <c r="E233" s="340" t="s">
        <v>165</v>
      </c>
      <c r="F233" s="341" t="s">
        <v>179</v>
      </c>
      <c r="G233" s="336" t="s">
        <v>180</v>
      </c>
      <c r="H233" s="322"/>
      <c r="I233" s="322">
        <v>2018</v>
      </c>
      <c r="J233" s="322">
        <v>2019</v>
      </c>
      <c r="K233" s="322" t="s">
        <v>296</v>
      </c>
      <c r="L233" s="210">
        <v>4500000</v>
      </c>
    </row>
    <row r="234" spans="1:12" x14ac:dyDescent="0.25">
      <c r="A234" s="177" t="s">
        <v>295</v>
      </c>
      <c r="C234" s="322" t="s">
        <v>12</v>
      </c>
      <c r="D234" s="322">
        <v>22040002</v>
      </c>
      <c r="E234" s="340" t="s">
        <v>165</v>
      </c>
      <c r="F234" s="341" t="s">
        <v>179</v>
      </c>
      <c r="G234" s="336" t="s">
        <v>181</v>
      </c>
      <c r="H234" s="322"/>
      <c r="I234" s="322">
        <v>2018</v>
      </c>
      <c r="J234" s="322">
        <v>2019</v>
      </c>
      <c r="K234" s="322" t="s">
        <v>296</v>
      </c>
      <c r="L234" s="324">
        <v>2000000</v>
      </c>
    </row>
    <row r="235" spans="1:12" x14ac:dyDescent="0.25">
      <c r="A235" s="177" t="s">
        <v>295</v>
      </c>
      <c r="C235" s="322" t="s">
        <v>12</v>
      </c>
      <c r="D235" s="338">
        <v>22050001</v>
      </c>
      <c r="E235" s="340" t="s">
        <v>165</v>
      </c>
      <c r="F235" s="341" t="s">
        <v>182</v>
      </c>
      <c r="G235" s="336" t="s">
        <v>183</v>
      </c>
      <c r="H235" s="322"/>
      <c r="I235" s="322">
        <v>2018</v>
      </c>
      <c r="J235" s="322">
        <v>2019</v>
      </c>
      <c r="K235" s="322" t="s">
        <v>296</v>
      </c>
      <c r="L235" s="324">
        <v>1425000</v>
      </c>
    </row>
    <row r="236" spans="1:12" ht="25.5" x14ac:dyDescent="0.25">
      <c r="A236" s="177" t="s">
        <v>295</v>
      </c>
      <c r="C236" s="322" t="s">
        <v>12</v>
      </c>
      <c r="D236" s="338">
        <v>22050002</v>
      </c>
      <c r="E236" s="340" t="s">
        <v>165</v>
      </c>
      <c r="F236" s="341" t="s">
        <v>182</v>
      </c>
      <c r="G236" s="336" t="s">
        <v>184</v>
      </c>
      <c r="H236" s="322"/>
      <c r="I236" s="322">
        <v>2018</v>
      </c>
      <c r="J236" s="322">
        <v>2019</v>
      </c>
      <c r="K236" s="322" t="s">
        <v>296</v>
      </c>
      <c r="L236" s="324">
        <v>0</v>
      </c>
    </row>
    <row r="237" spans="1:12" x14ac:dyDescent="0.25">
      <c r="A237" s="177" t="s">
        <v>295</v>
      </c>
      <c r="C237" s="322" t="s">
        <v>12</v>
      </c>
      <c r="D237" s="338">
        <v>22050003</v>
      </c>
      <c r="E237" s="340" t="s">
        <v>165</v>
      </c>
      <c r="F237" s="341" t="s">
        <v>182</v>
      </c>
      <c r="G237" s="336" t="s">
        <v>185</v>
      </c>
      <c r="H237" s="322"/>
      <c r="I237" s="322">
        <v>2018</v>
      </c>
      <c r="J237" s="322">
        <v>2019</v>
      </c>
      <c r="K237" s="322" t="s">
        <v>296</v>
      </c>
      <c r="L237" s="324">
        <v>600000</v>
      </c>
    </row>
    <row r="238" spans="1:12" x14ac:dyDescent="0.25">
      <c r="A238" s="177" t="s">
        <v>295</v>
      </c>
      <c r="C238" s="322" t="s">
        <v>12</v>
      </c>
      <c r="D238" s="339">
        <v>22060001</v>
      </c>
      <c r="E238" s="340" t="s">
        <v>165</v>
      </c>
      <c r="F238" s="341" t="s">
        <v>186</v>
      </c>
      <c r="G238" s="336" t="s">
        <v>187</v>
      </c>
      <c r="H238" s="322"/>
      <c r="I238" s="322">
        <v>2018</v>
      </c>
      <c r="J238" s="322">
        <v>2019</v>
      </c>
      <c r="K238" s="322" t="s">
        <v>296</v>
      </c>
      <c r="L238" s="331">
        <f>4000000+500000</f>
        <v>4500000</v>
      </c>
    </row>
    <row r="239" spans="1:12" ht="25.5" x14ac:dyDescent="0.25">
      <c r="A239" s="177" t="s">
        <v>295</v>
      </c>
      <c r="C239" s="322" t="s">
        <v>12</v>
      </c>
      <c r="D239" s="339">
        <v>22060003</v>
      </c>
      <c r="E239" s="340" t="s">
        <v>165</v>
      </c>
      <c r="F239" s="341" t="s">
        <v>186</v>
      </c>
      <c r="G239" s="336" t="s">
        <v>174</v>
      </c>
      <c r="H239" s="322"/>
      <c r="I239" s="322">
        <v>2018</v>
      </c>
      <c r="J239" s="322">
        <v>2019</v>
      </c>
      <c r="K239" s="322" t="s">
        <v>296</v>
      </c>
      <c r="L239" s="324">
        <v>3875000</v>
      </c>
    </row>
    <row r="240" spans="1:12" ht="25.5" x14ac:dyDescent="0.25">
      <c r="A240" s="177" t="s">
        <v>295</v>
      </c>
      <c r="C240" s="322" t="s">
        <v>12</v>
      </c>
      <c r="D240" s="339">
        <v>22060004</v>
      </c>
      <c r="E240" s="340" t="s">
        <v>165</v>
      </c>
      <c r="F240" s="341" t="s">
        <v>186</v>
      </c>
      <c r="G240" s="336" t="s">
        <v>188</v>
      </c>
      <c r="H240" s="322"/>
      <c r="I240" s="322">
        <v>2018</v>
      </c>
      <c r="J240" s="322">
        <v>2019</v>
      </c>
      <c r="K240" s="322" t="s">
        <v>296</v>
      </c>
      <c r="L240" s="324">
        <v>2200000</v>
      </c>
    </row>
    <row r="241" spans="1:12" x14ac:dyDescent="0.25">
      <c r="A241" s="177" t="s">
        <v>295</v>
      </c>
      <c r="C241" s="322" t="s">
        <v>12</v>
      </c>
      <c r="D241" s="339">
        <v>22060005</v>
      </c>
      <c r="E241" s="340" t="s">
        <v>165</v>
      </c>
      <c r="F241" s="341" t="s">
        <v>186</v>
      </c>
      <c r="G241" s="336" t="s">
        <v>189</v>
      </c>
      <c r="H241" s="322"/>
      <c r="I241" s="322">
        <v>2018</v>
      </c>
      <c r="J241" s="322">
        <v>2019</v>
      </c>
      <c r="K241" s="322" t="s">
        <v>296</v>
      </c>
      <c r="L241" s="331">
        <f>5000000+15000000</f>
        <v>20000000</v>
      </c>
    </row>
    <row r="242" spans="1:12" x14ac:dyDescent="0.25">
      <c r="A242" s="177" t="s">
        <v>295</v>
      </c>
      <c r="C242" s="322" t="s">
        <v>12</v>
      </c>
      <c r="D242" s="339">
        <v>22060010</v>
      </c>
      <c r="E242" s="340" t="s">
        <v>165</v>
      </c>
      <c r="F242" s="341" t="s">
        <v>186</v>
      </c>
      <c r="G242" s="336" t="s">
        <v>190</v>
      </c>
      <c r="H242" s="322"/>
      <c r="I242" s="322">
        <v>2018</v>
      </c>
      <c r="J242" s="322">
        <v>2019</v>
      </c>
      <c r="K242" s="322" t="s">
        <v>296</v>
      </c>
      <c r="L242" s="324">
        <f>10000+2000000</f>
        <v>2010000</v>
      </c>
    </row>
    <row r="243" spans="1:12" ht="25.5" x14ac:dyDescent="0.25">
      <c r="A243" s="177" t="s">
        <v>295</v>
      </c>
      <c r="C243" s="322" t="s">
        <v>12</v>
      </c>
      <c r="D243" s="339">
        <v>22070006</v>
      </c>
      <c r="E243" s="340" t="s">
        <v>165</v>
      </c>
      <c r="F243" s="341" t="s">
        <v>191</v>
      </c>
      <c r="G243" s="336" t="s">
        <v>192</v>
      </c>
      <c r="H243" s="322"/>
      <c r="I243" s="322">
        <v>2018</v>
      </c>
      <c r="J243" s="322">
        <v>2019</v>
      </c>
      <c r="K243" s="322" t="s">
        <v>296</v>
      </c>
      <c r="L243" s="324">
        <v>5000000</v>
      </c>
    </row>
    <row r="244" spans="1:12" x14ac:dyDescent="0.25">
      <c r="A244" s="177" t="s">
        <v>295</v>
      </c>
      <c r="C244" s="322" t="s">
        <v>12</v>
      </c>
      <c r="D244" s="339">
        <v>22090001</v>
      </c>
      <c r="E244" s="340" t="s">
        <v>165</v>
      </c>
      <c r="F244" s="341" t="s">
        <v>193</v>
      </c>
      <c r="G244" s="336" t="s">
        <v>194</v>
      </c>
      <c r="H244" s="322"/>
      <c r="I244" s="322">
        <v>2018</v>
      </c>
      <c r="J244" s="322">
        <v>2019</v>
      </c>
      <c r="K244" s="322" t="s">
        <v>296</v>
      </c>
      <c r="L244" s="210">
        <v>5000000</v>
      </c>
    </row>
    <row r="245" spans="1:12" ht="25.5" x14ac:dyDescent="0.25">
      <c r="A245" s="177" t="s">
        <v>295</v>
      </c>
      <c r="C245" s="322" t="s">
        <v>12</v>
      </c>
      <c r="D245" s="322">
        <v>22100001</v>
      </c>
      <c r="E245" s="340" t="s">
        <v>165</v>
      </c>
      <c r="F245" s="341" t="s">
        <v>195</v>
      </c>
      <c r="G245" s="336" t="s">
        <v>196</v>
      </c>
      <c r="H245" s="322"/>
      <c r="I245" s="322">
        <v>2018</v>
      </c>
      <c r="J245" s="322">
        <v>2019</v>
      </c>
      <c r="K245" s="322" t="s">
        <v>296</v>
      </c>
      <c r="L245" s="210">
        <v>800000</v>
      </c>
    </row>
    <row r="246" spans="1:12" ht="25.5" x14ac:dyDescent="0.25">
      <c r="A246" s="177" t="s">
        <v>295</v>
      </c>
      <c r="C246" s="322" t="s">
        <v>12</v>
      </c>
      <c r="D246" s="322">
        <v>22100003</v>
      </c>
      <c r="E246" s="340" t="s">
        <v>165</v>
      </c>
      <c r="F246" s="341" t="s">
        <v>195</v>
      </c>
      <c r="G246" s="336" t="s">
        <v>197</v>
      </c>
      <c r="H246" s="322"/>
      <c r="I246" s="322">
        <v>2018</v>
      </c>
      <c r="J246" s="322">
        <v>2019</v>
      </c>
      <c r="K246" s="322" t="s">
        <v>296</v>
      </c>
      <c r="L246" s="210">
        <v>4000000</v>
      </c>
    </row>
    <row r="247" spans="1:12" ht="25.5" x14ac:dyDescent="0.25">
      <c r="A247" s="177" t="s">
        <v>295</v>
      </c>
      <c r="C247" s="322" t="s">
        <v>12</v>
      </c>
      <c r="D247" s="322">
        <v>22100004</v>
      </c>
      <c r="E247" s="340" t="s">
        <v>165</v>
      </c>
      <c r="F247" s="341" t="s">
        <v>195</v>
      </c>
      <c r="G247" s="336" t="s">
        <v>198</v>
      </c>
      <c r="H247" s="322"/>
      <c r="I247" s="322">
        <v>2018</v>
      </c>
      <c r="J247" s="322">
        <v>2019</v>
      </c>
      <c r="K247" s="322" t="s">
        <v>296</v>
      </c>
      <c r="L247" s="210">
        <v>3100000</v>
      </c>
    </row>
    <row r="248" spans="1:12" x14ac:dyDescent="0.25">
      <c r="A248" s="177" t="s">
        <v>295</v>
      </c>
      <c r="C248" s="322" t="s">
        <v>12</v>
      </c>
      <c r="D248" s="322">
        <v>22100006</v>
      </c>
      <c r="E248" s="340" t="s">
        <v>165</v>
      </c>
      <c r="F248" s="341" t="s">
        <v>195</v>
      </c>
      <c r="G248" s="336" t="s">
        <v>199</v>
      </c>
      <c r="H248" s="322"/>
      <c r="I248" s="322">
        <v>2018</v>
      </c>
      <c r="J248" s="322">
        <v>2019</v>
      </c>
      <c r="K248" s="322" t="s">
        <v>296</v>
      </c>
      <c r="L248" s="210">
        <f>4600000</f>
        <v>4600000</v>
      </c>
    </row>
    <row r="249" spans="1:12" ht="63.75" x14ac:dyDescent="0.25">
      <c r="A249" s="177" t="s">
        <v>295</v>
      </c>
      <c r="C249" s="322" t="s">
        <v>12</v>
      </c>
      <c r="D249" s="322">
        <v>22120002</v>
      </c>
      <c r="E249" s="340" t="s">
        <v>165</v>
      </c>
      <c r="F249" s="341" t="s">
        <v>200</v>
      </c>
      <c r="G249" s="336" t="s">
        <v>201</v>
      </c>
      <c r="H249" s="322"/>
      <c r="I249" s="322">
        <v>2018</v>
      </c>
      <c r="J249" s="322">
        <v>2019</v>
      </c>
      <c r="K249" s="322" t="s">
        <v>296</v>
      </c>
      <c r="L249" s="210">
        <v>1000000</v>
      </c>
    </row>
    <row r="250" spans="1:12" ht="25.5" x14ac:dyDescent="0.25">
      <c r="A250" s="177" t="s">
        <v>295</v>
      </c>
      <c r="C250" s="322" t="s">
        <v>12</v>
      </c>
      <c r="D250" s="322">
        <v>22120005</v>
      </c>
      <c r="E250" s="340" t="s">
        <v>165</v>
      </c>
      <c r="F250" s="341" t="s">
        <v>200</v>
      </c>
      <c r="G250" s="336" t="s">
        <v>202</v>
      </c>
      <c r="H250" s="322"/>
      <c r="I250" s="322">
        <v>2018</v>
      </c>
      <c r="J250" s="322">
        <v>2019</v>
      </c>
      <c r="K250" s="322" t="s">
        <v>296</v>
      </c>
      <c r="L250" s="210">
        <v>13000000</v>
      </c>
    </row>
    <row r="251" spans="1:12" x14ac:dyDescent="0.25">
      <c r="A251" s="177" t="s">
        <v>295</v>
      </c>
      <c r="C251" s="322" t="s">
        <v>12</v>
      </c>
      <c r="D251" s="322">
        <v>22120007</v>
      </c>
      <c r="E251" s="340" t="s">
        <v>165</v>
      </c>
      <c r="F251" s="341" t="s">
        <v>200</v>
      </c>
      <c r="G251" s="336" t="s">
        <v>203</v>
      </c>
      <c r="H251" s="322"/>
      <c r="I251" s="322">
        <v>2018</v>
      </c>
      <c r="J251" s="322">
        <v>2019</v>
      </c>
      <c r="K251" s="322" t="s">
        <v>296</v>
      </c>
      <c r="L251" s="210">
        <v>1400000</v>
      </c>
    </row>
    <row r="252" spans="1:12" ht="38.25" x14ac:dyDescent="0.25">
      <c r="A252" s="177" t="s">
        <v>295</v>
      </c>
      <c r="C252" s="322" t="s">
        <v>12</v>
      </c>
      <c r="D252" s="322">
        <v>22120019</v>
      </c>
      <c r="E252" s="340" t="s">
        <v>165</v>
      </c>
      <c r="F252" s="341" t="s">
        <v>200</v>
      </c>
      <c r="G252" s="336" t="s">
        <v>205</v>
      </c>
      <c r="H252" s="322"/>
      <c r="I252" s="322">
        <v>2018</v>
      </c>
      <c r="J252" s="322">
        <v>2019</v>
      </c>
      <c r="K252" s="322" t="s">
        <v>296</v>
      </c>
      <c r="L252" s="210">
        <v>2500000</v>
      </c>
    </row>
    <row r="253" spans="1:12" ht="25.5" x14ac:dyDescent="0.25">
      <c r="A253" s="177" t="s">
        <v>295</v>
      </c>
      <c r="C253" s="322" t="s">
        <v>12</v>
      </c>
      <c r="D253" s="322">
        <v>22120027</v>
      </c>
      <c r="E253" s="340" t="s">
        <v>165</v>
      </c>
      <c r="F253" s="341" t="s">
        <v>200</v>
      </c>
      <c r="G253" s="336" t="s">
        <v>207</v>
      </c>
      <c r="H253" s="322"/>
      <c r="I253" s="322">
        <v>2018</v>
      </c>
      <c r="J253" s="322">
        <v>2019</v>
      </c>
      <c r="K253" s="322" t="s">
        <v>296</v>
      </c>
      <c r="L253" s="210">
        <v>400000</v>
      </c>
    </row>
    <row r="254" spans="1:12" x14ac:dyDescent="0.25">
      <c r="A254" s="177" t="s">
        <v>295</v>
      </c>
      <c r="C254" s="322" t="s">
        <v>12</v>
      </c>
      <c r="D254" s="322">
        <v>22180001</v>
      </c>
      <c r="E254" s="340" t="s">
        <v>165</v>
      </c>
      <c r="F254" s="341" t="s">
        <v>208</v>
      </c>
      <c r="G254" s="341" t="s">
        <v>209</v>
      </c>
      <c r="H254" s="322"/>
      <c r="I254" s="322">
        <v>2018</v>
      </c>
      <c r="J254" s="322">
        <v>2019</v>
      </c>
      <c r="K254" s="322" t="s">
        <v>296</v>
      </c>
      <c r="L254" s="210">
        <v>0</v>
      </c>
    </row>
    <row r="255" spans="1:12" ht="25.5" x14ac:dyDescent="0.25">
      <c r="A255" s="177" t="s">
        <v>295</v>
      </c>
      <c r="C255" s="322" t="s">
        <v>12</v>
      </c>
      <c r="D255" s="322">
        <v>22180002</v>
      </c>
      <c r="E255" s="340" t="s">
        <v>165</v>
      </c>
      <c r="F255" s="341" t="s">
        <v>208</v>
      </c>
      <c r="G255" s="343" t="s">
        <v>210</v>
      </c>
      <c r="H255" s="322"/>
      <c r="I255" s="322">
        <v>2018</v>
      </c>
      <c r="J255" s="322">
        <v>2019</v>
      </c>
      <c r="K255" s="322" t="s">
        <v>296</v>
      </c>
      <c r="L255" s="211">
        <v>0</v>
      </c>
    </row>
    <row r="256" spans="1:12" ht="38.25" x14ac:dyDescent="0.25">
      <c r="A256" s="177" t="s">
        <v>295</v>
      </c>
      <c r="C256" s="322" t="s">
        <v>12</v>
      </c>
      <c r="D256" s="322">
        <v>22180005</v>
      </c>
      <c r="E256" s="340" t="s">
        <v>165</v>
      </c>
      <c r="F256" s="341" t="s">
        <v>208</v>
      </c>
      <c r="G256" s="343" t="s">
        <v>211</v>
      </c>
      <c r="H256" s="322"/>
      <c r="I256" s="322">
        <v>2018</v>
      </c>
      <c r="J256" s="322">
        <v>2019</v>
      </c>
      <c r="K256" s="322" t="s">
        <v>296</v>
      </c>
      <c r="L256" s="212">
        <v>0</v>
      </c>
    </row>
    <row r="257" spans="1:12" ht="38.25" x14ac:dyDescent="0.25">
      <c r="A257" s="177" t="s">
        <v>295</v>
      </c>
      <c r="C257" s="322" t="s">
        <v>12</v>
      </c>
      <c r="D257" s="322">
        <v>22180011</v>
      </c>
      <c r="E257" s="340" t="s">
        <v>165</v>
      </c>
      <c r="F257" s="341" t="s">
        <v>208</v>
      </c>
      <c r="G257" s="343" t="s">
        <v>213</v>
      </c>
      <c r="H257" s="322"/>
      <c r="I257" s="322">
        <v>2018</v>
      </c>
      <c r="J257" s="322">
        <v>2019</v>
      </c>
      <c r="K257" s="322" t="s">
        <v>296</v>
      </c>
      <c r="L257" s="211">
        <v>0</v>
      </c>
    </row>
    <row r="258" spans="1:12" ht="38.25" x14ac:dyDescent="0.25">
      <c r="A258" s="177" t="s">
        <v>295</v>
      </c>
      <c r="C258" s="322" t="s">
        <v>12</v>
      </c>
      <c r="D258" s="322">
        <v>22180012</v>
      </c>
      <c r="E258" s="340" t="s">
        <v>165</v>
      </c>
      <c r="F258" s="341" t="s">
        <v>208</v>
      </c>
      <c r="G258" s="343" t="s">
        <v>215</v>
      </c>
      <c r="H258" s="322"/>
      <c r="I258" s="322">
        <v>2018</v>
      </c>
      <c r="J258" s="322">
        <v>2019</v>
      </c>
      <c r="K258" s="322" t="s">
        <v>296</v>
      </c>
      <c r="L258" s="212">
        <v>0</v>
      </c>
    </row>
    <row r="259" spans="1:12" x14ac:dyDescent="0.25">
      <c r="A259" s="177" t="s">
        <v>295</v>
      </c>
      <c r="C259" s="322" t="s">
        <v>12</v>
      </c>
      <c r="D259" s="322">
        <v>22900001</v>
      </c>
      <c r="E259" s="341" t="s">
        <v>216</v>
      </c>
      <c r="F259" s="336" t="s">
        <v>217</v>
      </c>
      <c r="G259" s="322"/>
      <c r="H259" s="322"/>
      <c r="I259" s="322">
        <v>2018</v>
      </c>
      <c r="J259" s="322">
        <v>2019</v>
      </c>
      <c r="K259" s="322" t="s">
        <v>296</v>
      </c>
      <c r="L259" s="210">
        <v>600000</v>
      </c>
    </row>
    <row r="260" spans="1:12" ht="25.5" x14ac:dyDescent="0.25">
      <c r="A260" s="177" t="s">
        <v>295</v>
      </c>
      <c r="C260" s="322" t="s">
        <v>12</v>
      </c>
      <c r="D260" s="322">
        <v>22900002</v>
      </c>
      <c r="E260" s="341" t="s">
        <v>216</v>
      </c>
      <c r="F260" s="336" t="s">
        <v>218</v>
      </c>
      <c r="G260" s="322"/>
      <c r="H260" s="322"/>
      <c r="I260" s="322">
        <v>2018</v>
      </c>
      <c r="J260" s="322">
        <v>2019</v>
      </c>
      <c r="K260" s="322" t="s">
        <v>296</v>
      </c>
      <c r="L260" s="210">
        <v>1000000</v>
      </c>
    </row>
    <row r="261" spans="1:12" x14ac:dyDescent="0.25">
      <c r="A261" s="177" t="s">
        <v>295</v>
      </c>
      <c r="C261" s="322" t="s">
        <v>12</v>
      </c>
      <c r="D261" s="322">
        <v>22900016</v>
      </c>
      <c r="E261" s="341" t="s">
        <v>216</v>
      </c>
      <c r="F261" s="336" t="s">
        <v>220</v>
      </c>
      <c r="G261" s="322"/>
      <c r="H261" s="322"/>
      <c r="I261" s="322">
        <v>2018</v>
      </c>
      <c r="J261" s="322">
        <v>2019</v>
      </c>
      <c r="K261" s="322" t="s">
        <v>296</v>
      </c>
      <c r="L261" s="210">
        <v>1500000</v>
      </c>
    </row>
    <row r="262" spans="1:12" x14ac:dyDescent="0.25">
      <c r="A262" s="177" t="s">
        <v>295</v>
      </c>
      <c r="C262" s="322" t="s">
        <v>12</v>
      </c>
      <c r="D262" s="322">
        <v>22900024</v>
      </c>
      <c r="E262" s="341" t="s">
        <v>216</v>
      </c>
      <c r="F262" s="336" t="s">
        <v>222</v>
      </c>
      <c r="G262" s="322"/>
      <c r="H262" s="322"/>
      <c r="I262" s="322">
        <v>2018</v>
      </c>
      <c r="J262" s="322">
        <v>2019</v>
      </c>
      <c r="K262" s="322" t="s">
        <v>296</v>
      </c>
      <c r="L262" s="210">
        <v>50000</v>
      </c>
    </row>
    <row r="263" spans="1:12" ht="25.5" x14ac:dyDescent="0.25">
      <c r="A263" s="177" t="s">
        <v>295</v>
      </c>
      <c r="C263" s="322" t="s">
        <v>12</v>
      </c>
      <c r="D263" s="322">
        <v>22900099</v>
      </c>
      <c r="E263" s="341" t="s">
        <v>216</v>
      </c>
      <c r="F263" s="336" t="s">
        <v>224</v>
      </c>
      <c r="G263" s="322"/>
      <c r="H263" s="322"/>
      <c r="I263" s="322">
        <v>2018</v>
      </c>
      <c r="J263" s="322">
        <v>2019</v>
      </c>
      <c r="K263" s="322" t="s">
        <v>296</v>
      </c>
      <c r="L263" s="210">
        <v>1500000</v>
      </c>
    </row>
    <row r="264" spans="1:12" x14ac:dyDescent="0.25">
      <c r="A264" s="177" t="s">
        <v>295</v>
      </c>
      <c r="C264" s="322" t="s">
        <v>12</v>
      </c>
      <c r="D264" s="322">
        <v>22900906</v>
      </c>
      <c r="E264" s="341" t="s">
        <v>216</v>
      </c>
      <c r="F264" s="336" t="s">
        <v>226</v>
      </c>
      <c r="G264" s="322"/>
      <c r="H264" s="322"/>
      <c r="I264" s="322">
        <v>2018</v>
      </c>
      <c r="J264" s="322">
        <v>2019</v>
      </c>
      <c r="K264" s="322" t="s">
        <v>296</v>
      </c>
      <c r="L264" s="210">
        <v>1000000</v>
      </c>
    </row>
    <row r="265" spans="1:12" x14ac:dyDescent="0.25">
      <c r="A265" s="177" t="s">
        <v>295</v>
      </c>
      <c r="C265" s="322" t="s">
        <v>12</v>
      </c>
      <c r="D265" s="322">
        <v>22900922</v>
      </c>
      <c r="E265" s="341" t="s">
        <v>216</v>
      </c>
      <c r="F265" s="344" t="s">
        <v>228</v>
      </c>
      <c r="G265" s="322"/>
      <c r="H265" s="322"/>
      <c r="I265" s="322">
        <v>2018</v>
      </c>
      <c r="J265" s="322">
        <v>2019</v>
      </c>
      <c r="K265" s="322" t="s">
        <v>296</v>
      </c>
      <c r="L265" s="210">
        <v>1000000</v>
      </c>
    </row>
    <row r="266" spans="1:12" ht="89.25" x14ac:dyDescent="0.25">
      <c r="A266" s="177" t="s">
        <v>295</v>
      </c>
      <c r="C266" s="322" t="s">
        <v>12</v>
      </c>
      <c r="D266" s="322">
        <v>26210001</v>
      </c>
      <c r="E266" s="340" t="s">
        <v>229</v>
      </c>
      <c r="F266" s="341" t="s">
        <v>230</v>
      </c>
      <c r="G266" s="336" t="s">
        <v>231</v>
      </c>
      <c r="H266" s="322"/>
      <c r="I266" s="322">
        <v>2018</v>
      </c>
      <c r="J266" s="322">
        <v>2019</v>
      </c>
      <c r="K266" s="322" t="s">
        <v>296</v>
      </c>
      <c r="L266" s="345">
        <v>100000</v>
      </c>
    </row>
    <row r="267" spans="1:12" ht="51" x14ac:dyDescent="0.25">
      <c r="A267" s="177" t="s">
        <v>295</v>
      </c>
      <c r="C267" s="322" t="s">
        <v>12</v>
      </c>
      <c r="D267" s="322">
        <v>26210002</v>
      </c>
      <c r="E267" s="340" t="s">
        <v>229</v>
      </c>
      <c r="F267" s="341" t="s">
        <v>230</v>
      </c>
      <c r="G267" s="336" t="s">
        <v>232</v>
      </c>
      <c r="H267" s="322"/>
      <c r="I267" s="322">
        <v>2018</v>
      </c>
      <c r="J267" s="322">
        <v>2019</v>
      </c>
      <c r="K267" s="322" t="s">
        <v>296</v>
      </c>
      <c r="L267" s="210">
        <v>55000</v>
      </c>
    </row>
    <row r="268" spans="1:12" ht="25.5" x14ac:dyDescent="0.25">
      <c r="A268" s="177" t="s">
        <v>295</v>
      </c>
      <c r="C268" s="322" t="s">
        <v>12</v>
      </c>
      <c r="D268" s="322">
        <v>26210003</v>
      </c>
      <c r="E268" s="340" t="s">
        <v>229</v>
      </c>
      <c r="F268" s="341" t="s">
        <v>230</v>
      </c>
      <c r="G268" s="336" t="s">
        <v>233</v>
      </c>
      <c r="H268" s="322"/>
      <c r="I268" s="322">
        <v>2018</v>
      </c>
      <c r="J268" s="322">
        <v>2019</v>
      </c>
      <c r="K268" s="322" t="s">
        <v>296</v>
      </c>
      <c r="L268" s="210">
        <v>5000</v>
      </c>
    </row>
    <row r="269" spans="1:12" ht="102" x14ac:dyDescent="0.25">
      <c r="A269" s="177" t="s">
        <v>295</v>
      </c>
      <c r="C269" s="322" t="s">
        <v>12</v>
      </c>
      <c r="D269" s="322">
        <v>26210004</v>
      </c>
      <c r="E269" s="340" t="s">
        <v>229</v>
      </c>
      <c r="F269" s="341" t="s">
        <v>230</v>
      </c>
      <c r="G269" s="336" t="s">
        <v>234</v>
      </c>
      <c r="H269" s="322"/>
      <c r="I269" s="322">
        <v>2018</v>
      </c>
      <c r="J269" s="322">
        <v>2019</v>
      </c>
      <c r="K269" s="322" t="s">
        <v>296</v>
      </c>
      <c r="L269" s="210">
        <v>215000</v>
      </c>
    </row>
    <row r="270" spans="1:12" ht="63.75" x14ac:dyDescent="0.25">
      <c r="A270" s="177" t="s">
        <v>295</v>
      </c>
      <c r="C270" s="322" t="s">
        <v>12</v>
      </c>
      <c r="D270" s="322">
        <v>26210162</v>
      </c>
      <c r="E270" s="340" t="s">
        <v>229</v>
      </c>
      <c r="F270" s="341" t="s">
        <v>230</v>
      </c>
      <c r="G270" s="336" t="s">
        <v>236</v>
      </c>
      <c r="H270" s="322"/>
      <c r="I270" s="322">
        <v>2018</v>
      </c>
      <c r="J270" s="322">
        <v>2019</v>
      </c>
      <c r="K270" s="322" t="s">
        <v>296</v>
      </c>
      <c r="L270" s="210">
        <v>140000</v>
      </c>
    </row>
    <row r="271" spans="1:12" ht="51" x14ac:dyDescent="0.25">
      <c r="A271" s="177" t="s">
        <v>295</v>
      </c>
      <c r="C271" s="322" t="s">
        <v>12</v>
      </c>
      <c r="D271" s="322">
        <v>26210164</v>
      </c>
      <c r="E271" s="340" t="s">
        <v>229</v>
      </c>
      <c r="F271" s="341" t="s">
        <v>230</v>
      </c>
      <c r="G271" s="336" t="s">
        <v>238</v>
      </c>
      <c r="H271" s="322"/>
      <c r="I271" s="322">
        <v>2018</v>
      </c>
      <c r="J271" s="322">
        <v>2019</v>
      </c>
      <c r="K271" s="322" t="s">
        <v>296</v>
      </c>
      <c r="L271" s="210">
        <v>50000</v>
      </c>
    </row>
    <row r="272" spans="1:12" ht="38.25" x14ac:dyDescent="0.25">
      <c r="A272" s="177" t="s">
        <v>295</v>
      </c>
      <c r="C272" s="322" t="s">
        <v>12</v>
      </c>
      <c r="D272" s="322">
        <v>26313126</v>
      </c>
      <c r="E272" s="341" t="s">
        <v>239</v>
      </c>
      <c r="F272" s="341" t="s">
        <v>239</v>
      </c>
      <c r="G272" s="336" t="s">
        <v>241</v>
      </c>
      <c r="H272" s="322"/>
      <c r="I272" s="322">
        <v>2018</v>
      </c>
      <c r="J272" s="322">
        <v>2019</v>
      </c>
      <c r="K272" s="322" t="s">
        <v>296</v>
      </c>
      <c r="L272" s="346">
        <v>1000000</v>
      </c>
    </row>
    <row r="273" spans="1:12" ht="38.25" x14ac:dyDescent="0.25">
      <c r="A273" s="177" t="s">
        <v>295</v>
      </c>
      <c r="C273" s="322" t="s">
        <v>12</v>
      </c>
      <c r="D273" s="322">
        <v>27210010</v>
      </c>
      <c r="E273" s="340" t="s">
        <v>242</v>
      </c>
      <c r="F273" s="341" t="s">
        <v>243</v>
      </c>
      <c r="G273" s="336" t="s">
        <v>244</v>
      </c>
      <c r="H273" s="322"/>
      <c r="I273" s="322">
        <v>2018</v>
      </c>
      <c r="J273" s="322">
        <v>2019</v>
      </c>
      <c r="K273" s="322" t="s">
        <v>296</v>
      </c>
      <c r="L273" s="210">
        <v>2000000</v>
      </c>
    </row>
    <row r="274" spans="1:12" ht="38.25" x14ac:dyDescent="0.25">
      <c r="A274" s="177" t="s">
        <v>295</v>
      </c>
      <c r="C274" s="322" t="s">
        <v>12</v>
      </c>
      <c r="D274" s="347">
        <v>28211006</v>
      </c>
      <c r="E274" s="340" t="s">
        <v>245</v>
      </c>
      <c r="F274" s="341" t="s">
        <v>246</v>
      </c>
      <c r="G274" s="336" t="s">
        <v>247</v>
      </c>
      <c r="H274" s="322"/>
      <c r="I274" s="322">
        <v>2018</v>
      </c>
      <c r="J274" s="322">
        <v>2019</v>
      </c>
      <c r="K274" s="322" t="s">
        <v>296</v>
      </c>
      <c r="L274" s="210">
        <v>2500000</v>
      </c>
    </row>
    <row r="275" spans="1:12" ht="25.5" x14ac:dyDescent="0.25">
      <c r="A275" s="177" t="s">
        <v>295</v>
      </c>
      <c r="C275" s="348" t="s">
        <v>248</v>
      </c>
      <c r="D275" s="322">
        <v>31112015</v>
      </c>
      <c r="E275" s="349" t="s">
        <v>249</v>
      </c>
      <c r="F275" s="341" t="s">
        <v>251</v>
      </c>
      <c r="G275" s="322" t="s">
        <v>253</v>
      </c>
      <c r="H275" s="322" t="s">
        <v>298</v>
      </c>
      <c r="I275" s="322">
        <v>2018</v>
      </c>
      <c r="J275" s="322">
        <v>2019</v>
      </c>
      <c r="K275" s="322" t="s">
        <v>296</v>
      </c>
      <c r="L275" s="350">
        <v>600000000</v>
      </c>
    </row>
    <row r="276" spans="1:12" ht="25.5" x14ac:dyDescent="0.25">
      <c r="A276" s="177" t="s">
        <v>295</v>
      </c>
      <c r="C276" s="348" t="s">
        <v>248</v>
      </c>
      <c r="D276" s="322">
        <v>31112015</v>
      </c>
      <c r="E276" s="349" t="s">
        <v>249</v>
      </c>
      <c r="F276" s="341" t="s">
        <v>251</v>
      </c>
      <c r="G276" s="322" t="s">
        <v>253</v>
      </c>
      <c r="H276" s="351" t="s">
        <v>299</v>
      </c>
      <c r="I276" s="322">
        <v>2018</v>
      </c>
      <c r="J276" s="322">
        <v>2019</v>
      </c>
      <c r="K276" s="322" t="s">
        <v>296</v>
      </c>
      <c r="L276" s="350">
        <v>0</v>
      </c>
    </row>
    <row r="277" spans="1:12" ht="25.5" x14ac:dyDescent="0.25">
      <c r="C277" s="348" t="s">
        <v>248</v>
      </c>
      <c r="D277" s="322">
        <v>31112015</v>
      </c>
      <c r="E277" s="349" t="s">
        <v>249</v>
      </c>
      <c r="F277" s="341" t="s">
        <v>251</v>
      </c>
      <c r="G277" s="322" t="s">
        <v>253</v>
      </c>
      <c r="H277" s="351" t="s">
        <v>300</v>
      </c>
      <c r="I277" s="322">
        <v>2018</v>
      </c>
      <c r="J277" s="322">
        <v>2019</v>
      </c>
      <c r="K277" s="322" t="s">
        <v>296</v>
      </c>
      <c r="L277" s="350">
        <v>0</v>
      </c>
    </row>
    <row r="278" spans="1:12" ht="25.5" x14ac:dyDescent="0.25">
      <c r="A278" s="177" t="s">
        <v>295</v>
      </c>
      <c r="C278" s="348" t="s">
        <v>248</v>
      </c>
      <c r="D278" s="322">
        <v>31112415</v>
      </c>
      <c r="E278" s="349" t="s">
        <v>249</v>
      </c>
      <c r="F278" s="322" t="s">
        <v>256</v>
      </c>
      <c r="G278" s="336" t="s">
        <v>301</v>
      </c>
      <c r="H278" s="336"/>
      <c r="I278" s="322">
        <v>2018</v>
      </c>
      <c r="J278" s="322">
        <v>2019</v>
      </c>
      <c r="K278" s="322" t="s">
        <v>296</v>
      </c>
      <c r="L278" s="350">
        <v>2000000</v>
      </c>
    </row>
    <row r="279" spans="1:12" ht="25.5" x14ac:dyDescent="0.25">
      <c r="C279" s="348" t="s">
        <v>248</v>
      </c>
      <c r="D279" s="322">
        <v>31112415</v>
      </c>
      <c r="E279" s="349" t="s">
        <v>249</v>
      </c>
      <c r="F279" s="322" t="s">
        <v>256</v>
      </c>
      <c r="G279" s="336" t="s">
        <v>302</v>
      </c>
      <c r="H279" s="336"/>
      <c r="I279" s="322">
        <v>2018</v>
      </c>
      <c r="J279" s="322">
        <v>2019</v>
      </c>
      <c r="K279" s="322" t="s">
        <v>296</v>
      </c>
      <c r="L279" s="350">
        <v>0</v>
      </c>
    </row>
    <row r="280" spans="1:12" ht="25.5" x14ac:dyDescent="0.25">
      <c r="A280" s="177" t="s">
        <v>295</v>
      </c>
      <c r="C280" s="348" t="s">
        <v>248</v>
      </c>
      <c r="D280" s="322">
        <v>31112442</v>
      </c>
      <c r="E280" s="349" t="s">
        <v>249</v>
      </c>
      <c r="F280" s="352" t="s">
        <v>251</v>
      </c>
      <c r="G280" s="336" t="s">
        <v>260</v>
      </c>
      <c r="H280" s="322"/>
      <c r="I280" s="322">
        <v>2018</v>
      </c>
      <c r="J280" s="322">
        <v>2019</v>
      </c>
      <c r="K280" s="322" t="s">
        <v>296</v>
      </c>
      <c r="L280" s="350">
        <v>2000000</v>
      </c>
    </row>
    <row r="281" spans="1:12" ht="25.5" x14ac:dyDescent="0.25">
      <c r="A281" s="177" t="s">
        <v>295</v>
      </c>
      <c r="C281" s="348" t="s">
        <v>248</v>
      </c>
      <c r="D281" s="322">
        <v>31112801</v>
      </c>
      <c r="E281" s="349" t="s">
        <v>249</v>
      </c>
      <c r="F281" s="352" t="s">
        <v>251</v>
      </c>
      <c r="G281" s="336" t="s">
        <v>262</v>
      </c>
      <c r="H281" s="322"/>
      <c r="I281" s="322">
        <v>2018</v>
      </c>
      <c r="J281" s="322">
        <v>2019</v>
      </c>
      <c r="K281" s="322" t="s">
        <v>296</v>
      </c>
      <c r="L281" s="350">
        <v>15000000</v>
      </c>
    </row>
    <row r="282" spans="1:12" ht="25.5" x14ac:dyDescent="0.25">
      <c r="A282" s="177" t="s">
        <v>295</v>
      </c>
      <c r="C282" s="348" t="s">
        <v>248</v>
      </c>
      <c r="D282" s="322">
        <v>31121801</v>
      </c>
      <c r="E282" s="349" t="s">
        <v>249</v>
      </c>
      <c r="F282" s="341" t="s">
        <v>263</v>
      </c>
      <c r="G282" s="351" t="s">
        <v>264</v>
      </c>
      <c r="H282" s="322"/>
      <c r="I282" s="322">
        <v>2018</v>
      </c>
      <c r="J282" s="322">
        <v>2019</v>
      </c>
      <c r="K282" s="322" t="s">
        <v>296</v>
      </c>
      <c r="L282" s="350">
        <v>0</v>
      </c>
    </row>
    <row r="283" spans="1:12" ht="38.25" x14ac:dyDescent="0.25">
      <c r="A283" s="177" t="s">
        <v>295</v>
      </c>
      <c r="C283" s="348" t="s">
        <v>248</v>
      </c>
      <c r="D283" s="338">
        <v>31122802</v>
      </c>
      <c r="E283" s="349" t="s">
        <v>249</v>
      </c>
      <c r="F283" s="341" t="s">
        <v>265</v>
      </c>
      <c r="G283" s="336" t="s">
        <v>267</v>
      </c>
      <c r="H283" s="353" t="s">
        <v>311</v>
      </c>
      <c r="I283" s="322">
        <v>2018</v>
      </c>
      <c r="J283" s="322">
        <v>2019</v>
      </c>
      <c r="K283" s="322" t="s">
        <v>296</v>
      </c>
      <c r="L283" s="350">
        <v>435000</v>
      </c>
    </row>
    <row r="284" spans="1:12" ht="25.5" x14ac:dyDescent="0.25">
      <c r="C284" s="348" t="s">
        <v>248</v>
      </c>
      <c r="D284" s="338">
        <v>31122802</v>
      </c>
      <c r="E284" s="349" t="s">
        <v>249</v>
      </c>
      <c r="F284" s="341" t="s">
        <v>265</v>
      </c>
      <c r="G284" s="336" t="s">
        <v>267</v>
      </c>
      <c r="H284" s="353" t="s">
        <v>312</v>
      </c>
      <c r="I284" s="322">
        <v>2018</v>
      </c>
      <c r="J284" s="322">
        <v>2019</v>
      </c>
      <c r="K284" s="322" t="s">
        <v>296</v>
      </c>
      <c r="L284" s="350">
        <v>1000000</v>
      </c>
    </row>
    <row r="285" spans="1:12" ht="51" x14ac:dyDescent="0.25">
      <c r="C285" s="348" t="s">
        <v>248</v>
      </c>
      <c r="D285" s="338">
        <v>31122802</v>
      </c>
      <c r="E285" s="349" t="s">
        <v>249</v>
      </c>
      <c r="F285" s="341" t="s">
        <v>265</v>
      </c>
      <c r="G285" s="336" t="s">
        <v>267</v>
      </c>
      <c r="H285" s="353" t="s">
        <v>313</v>
      </c>
      <c r="I285" s="322">
        <v>2018</v>
      </c>
      <c r="J285" s="322">
        <v>2019</v>
      </c>
      <c r="K285" s="322" t="s">
        <v>296</v>
      </c>
      <c r="L285" s="350">
        <v>24000000</v>
      </c>
    </row>
    <row r="286" spans="1:12" ht="63.75" x14ac:dyDescent="0.25">
      <c r="C286" s="348" t="s">
        <v>248</v>
      </c>
      <c r="D286" s="338">
        <v>31122802</v>
      </c>
      <c r="E286" s="349" t="s">
        <v>249</v>
      </c>
      <c r="F286" s="341" t="s">
        <v>265</v>
      </c>
      <c r="G286" s="336" t="s">
        <v>267</v>
      </c>
      <c r="H286" s="353" t="s">
        <v>314</v>
      </c>
      <c r="I286" s="322">
        <v>2018</v>
      </c>
      <c r="J286" s="322">
        <v>2019</v>
      </c>
      <c r="K286" s="322" t="s">
        <v>296</v>
      </c>
      <c r="L286" s="350">
        <v>365000</v>
      </c>
    </row>
    <row r="287" spans="1:12" ht="89.25" x14ac:dyDescent="0.25">
      <c r="C287" s="348" t="s">
        <v>248</v>
      </c>
      <c r="D287" s="338">
        <v>31122802</v>
      </c>
      <c r="E287" s="349" t="s">
        <v>249</v>
      </c>
      <c r="F287" s="341" t="s">
        <v>265</v>
      </c>
      <c r="G287" s="336" t="s">
        <v>267</v>
      </c>
      <c r="H287" s="353" t="s">
        <v>315</v>
      </c>
      <c r="I287" s="322">
        <v>2018</v>
      </c>
      <c r="J287" s="322">
        <v>2019</v>
      </c>
      <c r="K287" s="322" t="s">
        <v>296</v>
      </c>
      <c r="L287" s="350">
        <v>3000000</v>
      </c>
    </row>
    <row r="288" spans="1:12" ht="63.75" x14ac:dyDescent="0.25">
      <c r="C288" s="348" t="s">
        <v>248</v>
      </c>
      <c r="D288" s="338">
        <v>31122802</v>
      </c>
      <c r="E288" s="349" t="s">
        <v>249</v>
      </c>
      <c r="F288" s="341" t="s">
        <v>265</v>
      </c>
      <c r="G288" s="336" t="s">
        <v>267</v>
      </c>
      <c r="H288" s="353" t="s">
        <v>316</v>
      </c>
      <c r="I288" s="322">
        <v>2018</v>
      </c>
      <c r="J288" s="322">
        <v>2019</v>
      </c>
      <c r="K288" s="322" t="s">
        <v>296</v>
      </c>
      <c r="L288" s="350">
        <v>0</v>
      </c>
    </row>
    <row r="289" spans="1:12" ht="51" x14ac:dyDescent="0.25">
      <c r="C289" s="348" t="s">
        <v>248</v>
      </c>
      <c r="D289" s="338">
        <v>31122802</v>
      </c>
      <c r="E289" s="349" t="s">
        <v>249</v>
      </c>
      <c r="F289" s="341" t="s">
        <v>265</v>
      </c>
      <c r="G289" s="336" t="s">
        <v>267</v>
      </c>
      <c r="H289" s="354" t="s">
        <v>317</v>
      </c>
      <c r="I289" s="322">
        <v>2018</v>
      </c>
      <c r="J289" s="322">
        <v>2019</v>
      </c>
      <c r="K289" s="322" t="s">
        <v>296</v>
      </c>
      <c r="L289" s="350">
        <v>0</v>
      </c>
    </row>
    <row r="290" spans="1:12" ht="38.25" x14ac:dyDescent="0.25">
      <c r="A290" s="177" t="s">
        <v>295</v>
      </c>
      <c r="C290" s="348" t="s">
        <v>248</v>
      </c>
      <c r="D290" s="322">
        <v>31122814</v>
      </c>
      <c r="E290" s="349" t="s">
        <v>249</v>
      </c>
      <c r="F290" s="341" t="s">
        <v>265</v>
      </c>
      <c r="G290" s="336" t="s">
        <v>276</v>
      </c>
      <c r="H290" s="322"/>
      <c r="I290" s="322">
        <v>2018</v>
      </c>
      <c r="J290" s="322">
        <v>2019</v>
      </c>
      <c r="K290" s="322" t="s">
        <v>296</v>
      </c>
      <c r="L290" s="355">
        <v>0</v>
      </c>
    </row>
    <row r="291" spans="1:12" ht="51" x14ac:dyDescent="0.25">
      <c r="A291" s="177" t="s">
        <v>295</v>
      </c>
      <c r="C291" s="348" t="s">
        <v>248</v>
      </c>
      <c r="D291" s="338">
        <v>31132401</v>
      </c>
      <c r="E291" s="349" t="s">
        <v>249</v>
      </c>
      <c r="F291" s="341" t="s">
        <v>277</v>
      </c>
      <c r="G291" s="343" t="s">
        <v>279</v>
      </c>
      <c r="H291" s="323" t="s">
        <v>280</v>
      </c>
      <c r="I291" s="322">
        <v>2018</v>
      </c>
      <c r="J291" s="322">
        <v>2019</v>
      </c>
      <c r="K291" s="322" t="s">
        <v>296</v>
      </c>
      <c r="L291" s="337">
        <v>0</v>
      </c>
    </row>
    <row r="292" spans="1:12" ht="38.25" x14ac:dyDescent="0.25">
      <c r="A292" s="177" t="s">
        <v>295</v>
      </c>
      <c r="C292" s="348" t="s">
        <v>248</v>
      </c>
      <c r="D292" s="338">
        <v>31132401</v>
      </c>
      <c r="E292" s="349" t="s">
        <v>249</v>
      </c>
      <c r="F292" s="341" t="s">
        <v>277</v>
      </c>
      <c r="G292" s="343" t="s">
        <v>279</v>
      </c>
      <c r="H292" s="323" t="s">
        <v>281</v>
      </c>
      <c r="I292" s="322">
        <v>2018</v>
      </c>
      <c r="J292" s="322">
        <v>2019</v>
      </c>
      <c r="K292" s="322" t="s">
        <v>296</v>
      </c>
      <c r="L292" s="350">
        <v>0</v>
      </c>
    </row>
    <row r="294" spans="1:12" x14ac:dyDescent="0.25">
      <c r="A294" s="177" t="s">
        <v>295</v>
      </c>
      <c r="C294" s="322" t="s">
        <v>12</v>
      </c>
      <c r="D294" s="322">
        <v>21110001</v>
      </c>
      <c r="E294" s="322" t="s">
        <v>13</v>
      </c>
      <c r="F294" s="322" t="s">
        <v>14</v>
      </c>
      <c r="G294" s="322" t="s">
        <v>18</v>
      </c>
      <c r="H294" s="323" t="s">
        <v>20</v>
      </c>
      <c r="I294" s="322">
        <v>2019</v>
      </c>
      <c r="J294" s="322">
        <v>2020</v>
      </c>
      <c r="K294" s="322" t="s">
        <v>334</v>
      </c>
      <c r="L294" s="360">
        <v>2472000</v>
      </c>
    </row>
    <row r="295" spans="1:12" ht="25.5" x14ac:dyDescent="0.25">
      <c r="A295" s="177" t="s">
        <v>295</v>
      </c>
      <c r="C295" s="322" t="s">
        <v>12</v>
      </c>
      <c r="D295" s="322">
        <v>21110001</v>
      </c>
      <c r="E295" s="322" t="s">
        <v>13</v>
      </c>
      <c r="F295" s="322" t="s">
        <v>14</v>
      </c>
      <c r="G295" s="322" t="s">
        <v>18</v>
      </c>
      <c r="H295" s="323" t="s">
        <v>22</v>
      </c>
      <c r="I295" s="322">
        <v>2019</v>
      </c>
      <c r="J295" s="322">
        <v>2020</v>
      </c>
      <c r="K295" s="322" t="s">
        <v>334</v>
      </c>
      <c r="L295" s="360">
        <v>2112000</v>
      </c>
    </row>
    <row r="296" spans="1:12" ht="25.5" x14ac:dyDescent="0.25">
      <c r="A296" s="177" t="s">
        <v>295</v>
      </c>
      <c r="C296" s="322" t="s">
        <v>12</v>
      </c>
      <c r="D296" s="322">
        <v>21110001</v>
      </c>
      <c r="E296" s="322" t="s">
        <v>13</v>
      </c>
      <c r="F296" s="322" t="s">
        <v>14</v>
      </c>
      <c r="G296" s="322" t="s">
        <v>18</v>
      </c>
      <c r="H296" s="323" t="s">
        <v>318</v>
      </c>
      <c r="I296" s="322">
        <v>2019</v>
      </c>
      <c r="J296" s="322">
        <v>2020</v>
      </c>
      <c r="K296" s="322" t="s">
        <v>334</v>
      </c>
      <c r="L296" s="361">
        <v>0</v>
      </c>
    </row>
    <row r="297" spans="1:12" ht="25.5" x14ac:dyDescent="0.25">
      <c r="A297" s="177" t="s">
        <v>295</v>
      </c>
      <c r="C297" s="322" t="s">
        <v>12</v>
      </c>
      <c r="D297" s="322">
        <v>21110001</v>
      </c>
      <c r="E297" s="322" t="s">
        <v>13</v>
      </c>
      <c r="F297" s="322" t="s">
        <v>14</v>
      </c>
      <c r="G297" s="322" t="s">
        <v>18</v>
      </c>
      <c r="H297" s="323" t="s">
        <v>319</v>
      </c>
      <c r="I297" s="322">
        <v>2019</v>
      </c>
      <c r="J297" s="322">
        <v>2020</v>
      </c>
      <c r="K297" s="322" t="s">
        <v>334</v>
      </c>
      <c r="L297" s="361">
        <v>0</v>
      </c>
    </row>
    <row r="298" spans="1:12" x14ac:dyDescent="0.25">
      <c r="A298" s="177" t="s">
        <v>295</v>
      </c>
      <c r="C298" s="322" t="s">
        <v>12</v>
      </c>
      <c r="D298" s="322">
        <v>21110001</v>
      </c>
      <c r="E298" s="322" t="s">
        <v>13</v>
      </c>
      <c r="F298" s="322" t="s">
        <v>14</v>
      </c>
      <c r="G298" s="322" t="s">
        <v>18</v>
      </c>
      <c r="H298" s="323" t="s">
        <v>26</v>
      </c>
      <c r="I298" s="322">
        <v>2019</v>
      </c>
      <c r="J298" s="322">
        <v>2020</v>
      </c>
      <c r="K298" s="322" t="s">
        <v>334</v>
      </c>
      <c r="L298" s="360">
        <v>37392000</v>
      </c>
    </row>
    <row r="299" spans="1:12" ht="51" x14ac:dyDescent="0.25">
      <c r="A299" s="177" t="s">
        <v>295</v>
      </c>
      <c r="C299" s="322" t="s">
        <v>12</v>
      </c>
      <c r="D299" s="322">
        <v>21110001</v>
      </c>
      <c r="E299" s="322" t="s">
        <v>13</v>
      </c>
      <c r="F299" s="322" t="s">
        <v>14</v>
      </c>
      <c r="G299" s="322" t="s">
        <v>18</v>
      </c>
      <c r="H299" s="323" t="s">
        <v>28</v>
      </c>
      <c r="I299" s="322">
        <v>2019</v>
      </c>
      <c r="J299" s="322">
        <v>2020</v>
      </c>
      <c r="K299" s="322" t="s">
        <v>334</v>
      </c>
      <c r="L299" s="360">
        <v>1680000</v>
      </c>
    </row>
    <row r="300" spans="1:12" ht="51" x14ac:dyDescent="0.25">
      <c r="A300" s="177" t="s">
        <v>295</v>
      </c>
      <c r="C300" s="322" t="s">
        <v>12</v>
      </c>
      <c r="D300" s="322">
        <v>21110001</v>
      </c>
      <c r="E300" s="322" t="s">
        <v>13</v>
      </c>
      <c r="F300" s="322" t="s">
        <v>14</v>
      </c>
      <c r="G300" s="322" t="s">
        <v>18</v>
      </c>
      <c r="H300" s="323" t="s">
        <v>30</v>
      </c>
      <c r="I300" s="322">
        <v>2019</v>
      </c>
      <c r="J300" s="322">
        <v>2020</v>
      </c>
      <c r="K300" s="322" t="s">
        <v>334</v>
      </c>
      <c r="L300" s="360">
        <v>2928000</v>
      </c>
    </row>
    <row r="301" spans="1:12" ht="51" x14ac:dyDescent="0.25">
      <c r="A301" s="177" t="s">
        <v>295</v>
      </c>
      <c r="C301" s="322" t="s">
        <v>12</v>
      </c>
      <c r="D301" s="322">
        <v>21110001</v>
      </c>
      <c r="E301" s="322" t="s">
        <v>13</v>
      </c>
      <c r="F301" s="322" t="s">
        <v>14</v>
      </c>
      <c r="G301" s="322" t="s">
        <v>18</v>
      </c>
      <c r="H301" s="323" t="s">
        <v>32</v>
      </c>
      <c r="I301" s="322">
        <v>2019</v>
      </c>
      <c r="J301" s="322">
        <v>2020</v>
      </c>
      <c r="K301" s="322" t="s">
        <v>334</v>
      </c>
      <c r="L301" s="360">
        <v>1428000</v>
      </c>
    </row>
    <row r="302" spans="1:12" ht="63.75" x14ac:dyDescent="0.25">
      <c r="A302" s="177" t="s">
        <v>295</v>
      </c>
      <c r="C302" s="322" t="s">
        <v>12</v>
      </c>
      <c r="D302" s="322">
        <v>21110001</v>
      </c>
      <c r="E302" s="322" t="s">
        <v>13</v>
      </c>
      <c r="F302" s="322" t="s">
        <v>14</v>
      </c>
      <c r="G302" s="322" t="s">
        <v>18</v>
      </c>
      <c r="H302" s="323" t="s">
        <v>34</v>
      </c>
      <c r="I302" s="322">
        <v>2019</v>
      </c>
      <c r="J302" s="322">
        <v>2020</v>
      </c>
      <c r="K302" s="322" t="s">
        <v>334</v>
      </c>
      <c r="L302" s="360">
        <v>1428000</v>
      </c>
    </row>
    <row r="303" spans="1:12" ht="38.25" x14ac:dyDescent="0.25">
      <c r="A303" s="177" t="s">
        <v>295</v>
      </c>
      <c r="C303" s="322" t="s">
        <v>12</v>
      </c>
      <c r="D303" s="322">
        <v>21110001</v>
      </c>
      <c r="E303" s="322" t="s">
        <v>13</v>
      </c>
      <c r="F303" s="322" t="s">
        <v>14</v>
      </c>
      <c r="G303" s="322" t="s">
        <v>18</v>
      </c>
      <c r="H303" s="323" t="s">
        <v>36</v>
      </c>
      <c r="I303" s="322">
        <v>2019</v>
      </c>
      <c r="J303" s="322">
        <v>2020</v>
      </c>
      <c r="K303" s="322" t="s">
        <v>334</v>
      </c>
      <c r="L303" s="360">
        <v>2640000</v>
      </c>
    </row>
    <row r="304" spans="1:12" ht="38.25" x14ac:dyDescent="0.25">
      <c r="A304" s="177" t="s">
        <v>295</v>
      </c>
      <c r="C304" s="322" t="s">
        <v>12</v>
      </c>
      <c r="D304" s="322">
        <v>21110001</v>
      </c>
      <c r="E304" s="322" t="s">
        <v>13</v>
      </c>
      <c r="F304" s="322" t="s">
        <v>14</v>
      </c>
      <c r="G304" s="322" t="s">
        <v>18</v>
      </c>
      <c r="H304" s="323" t="s">
        <v>38</v>
      </c>
      <c r="I304" s="322">
        <v>2019</v>
      </c>
      <c r="J304" s="322">
        <v>2020</v>
      </c>
      <c r="K304" s="322" t="s">
        <v>334</v>
      </c>
      <c r="L304" s="360">
        <v>1428000</v>
      </c>
    </row>
    <row r="305" spans="1:12" ht="38.25" x14ac:dyDescent="0.25">
      <c r="A305" s="177" t="s">
        <v>295</v>
      </c>
      <c r="C305" s="322" t="s">
        <v>12</v>
      </c>
      <c r="D305" s="322">
        <v>21110001</v>
      </c>
      <c r="E305" s="322" t="s">
        <v>13</v>
      </c>
      <c r="F305" s="322" t="s">
        <v>14</v>
      </c>
      <c r="G305" s="322" t="s">
        <v>18</v>
      </c>
      <c r="H305" s="323" t="s">
        <v>40</v>
      </c>
      <c r="I305" s="322">
        <v>2019</v>
      </c>
      <c r="J305" s="322">
        <v>2020</v>
      </c>
      <c r="K305" s="322" t="s">
        <v>334</v>
      </c>
      <c r="L305" s="360">
        <v>1320000</v>
      </c>
    </row>
    <row r="306" spans="1:12" ht="76.5" x14ac:dyDescent="0.25">
      <c r="A306" s="177" t="s">
        <v>295</v>
      </c>
      <c r="C306" s="322" t="s">
        <v>12</v>
      </c>
      <c r="D306" s="322">
        <v>21110001</v>
      </c>
      <c r="E306" s="322" t="s">
        <v>13</v>
      </c>
      <c r="F306" s="322" t="s">
        <v>14</v>
      </c>
      <c r="G306" s="322" t="s">
        <v>18</v>
      </c>
      <c r="H306" s="323" t="s">
        <v>320</v>
      </c>
      <c r="I306" s="322">
        <v>2019</v>
      </c>
      <c r="J306" s="322">
        <v>2020</v>
      </c>
      <c r="K306" s="322" t="s">
        <v>334</v>
      </c>
      <c r="L306" s="360">
        <v>0</v>
      </c>
    </row>
    <row r="307" spans="1:12" ht="38.25" x14ac:dyDescent="0.25">
      <c r="A307" s="177" t="s">
        <v>295</v>
      </c>
      <c r="C307" s="322" t="s">
        <v>12</v>
      </c>
      <c r="D307" s="322">
        <v>21110001</v>
      </c>
      <c r="E307" s="322" t="s">
        <v>13</v>
      </c>
      <c r="F307" s="322" t="s">
        <v>14</v>
      </c>
      <c r="G307" s="322" t="s">
        <v>18</v>
      </c>
      <c r="H307" s="323" t="s">
        <v>43</v>
      </c>
      <c r="I307" s="322">
        <v>2019</v>
      </c>
      <c r="J307" s="322">
        <v>2020</v>
      </c>
      <c r="K307" s="322" t="s">
        <v>334</v>
      </c>
      <c r="L307" s="362">
        <v>13635000</v>
      </c>
    </row>
    <row r="308" spans="1:12" ht="25.5" x14ac:dyDescent="0.25">
      <c r="A308" s="177" t="s">
        <v>295</v>
      </c>
      <c r="C308" s="322" t="s">
        <v>12</v>
      </c>
      <c r="D308" s="322">
        <v>21110001</v>
      </c>
      <c r="E308" s="322" t="s">
        <v>13</v>
      </c>
      <c r="F308" s="322" t="s">
        <v>14</v>
      </c>
      <c r="G308" s="322" t="s">
        <v>18</v>
      </c>
      <c r="H308" s="323" t="s">
        <v>45</v>
      </c>
      <c r="I308" s="322">
        <v>2019</v>
      </c>
      <c r="J308" s="322">
        <v>2020</v>
      </c>
      <c r="K308" s="322" t="s">
        <v>334</v>
      </c>
      <c r="L308" s="360">
        <v>12979000</v>
      </c>
    </row>
    <row r="309" spans="1:12" ht="25.5" x14ac:dyDescent="0.25">
      <c r="A309" s="177" t="s">
        <v>295</v>
      </c>
      <c r="C309" s="322" t="s">
        <v>12</v>
      </c>
      <c r="D309" s="322">
        <v>21110001</v>
      </c>
      <c r="E309" s="322" t="s">
        <v>13</v>
      </c>
      <c r="F309" s="322" t="s">
        <v>14</v>
      </c>
      <c r="G309" s="322" t="s">
        <v>18</v>
      </c>
      <c r="H309" s="323" t="s">
        <v>47</v>
      </c>
      <c r="I309" s="322">
        <v>2019</v>
      </c>
      <c r="J309" s="322">
        <v>2020</v>
      </c>
      <c r="K309" s="322" t="s">
        <v>334</v>
      </c>
      <c r="L309" s="360">
        <f>13837000-339000</f>
        <v>13498000</v>
      </c>
    </row>
    <row r="310" spans="1:12" ht="38.25" x14ac:dyDescent="0.25">
      <c r="A310" s="177" t="s">
        <v>295</v>
      </c>
      <c r="C310" s="322" t="s">
        <v>12</v>
      </c>
      <c r="D310" s="322">
        <v>21110001</v>
      </c>
      <c r="E310" s="322" t="s">
        <v>13</v>
      </c>
      <c r="F310" s="322" t="s">
        <v>14</v>
      </c>
      <c r="G310" s="322" t="s">
        <v>18</v>
      </c>
      <c r="H310" s="323" t="s">
        <v>49</v>
      </c>
      <c r="I310" s="322">
        <v>2019</v>
      </c>
      <c r="J310" s="322">
        <v>2020</v>
      </c>
      <c r="K310" s="322" t="s">
        <v>334</v>
      </c>
      <c r="L310" s="360">
        <v>1032000</v>
      </c>
    </row>
    <row r="311" spans="1:12" x14ac:dyDescent="0.25">
      <c r="A311" s="177" t="s">
        <v>295</v>
      </c>
      <c r="C311" s="322" t="s">
        <v>12</v>
      </c>
      <c r="D311" s="322">
        <v>21110001</v>
      </c>
      <c r="E311" s="322" t="s">
        <v>13</v>
      </c>
      <c r="F311" s="322" t="s">
        <v>14</v>
      </c>
      <c r="G311" s="322" t="s">
        <v>18</v>
      </c>
      <c r="H311" s="323" t="s">
        <v>51</v>
      </c>
      <c r="I311" s="322">
        <v>2019</v>
      </c>
      <c r="J311" s="322">
        <v>2020</v>
      </c>
      <c r="K311" s="322" t="s">
        <v>334</v>
      </c>
      <c r="L311" s="360">
        <v>846000</v>
      </c>
    </row>
    <row r="312" spans="1:12" ht="25.5" x14ac:dyDescent="0.25">
      <c r="A312" s="177" t="s">
        <v>295</v>
      </c>
      <c r="C312" s="322" t="s">
        <v>12</v>
      </c>
      <c r="D312" s="322">
        <v>21110001</v>
      </c>
      <c r="E312" s="322" t="s">
        <v>13</v>
      </c>
      <c r="F312" s="322" t="s">
        <v>14</v>
      </c>
      <c r="G312" s="322" t="s">
        <v>18</v>
      </c>
      <c r="H312" s="323" t="s">
        <v>53</v>
      </c>
      <c r="I312" s="322">
        <v>2019</v>
      </c>
      <c r="J312" s="322">
        <v>2020</v>
      </c>
      <c r="K312" s="322" t="s">
        <v>334</v>
      </c>
      <c r="L312" s="363">
        <v>800000</v>
      </c>
    </row>
    <row r="313" spans="1:12" ht="51" x14ac:dyDescent="0.25">
      <c r="A313" s="177" t="s">
        <v>295</v>
      </c>
      <c r="C313" s="322" t="s">
        <v>12</v>
      </c>
      <c r="D313" s="322">
        <v>21110001</v>
      </c>
      <c r="E313" s="322" t="s">
        <v>13</v>
      </c>
      <c r="F313" s="322" t="s">
        <v>14</v>
      </c>
      <c r="G313" s="322" t="s">
        <v>18</v>
      </c>
      <c r="H313" s="323" t="s">
        <v>55</v>
      </c>
      <c r="I313" s="322">
        <v>2019</v>
      </c>
      <c r="J313" s="322">
        <v>2020</v>
      </c>
      <c r="K313" s="322" t="s">
        <v>334</v>
      </c>
      <c r="L313" s="360">
        <v>4510000</v>
      </c>
    </row>
    <row r="314" spans="1:12" ht="38.25" x14ac:dyDescent="0.25">
      <c r="A314" s="177" t="s">
        <v>295</v>
      </c>
      <c r="C314" s="322" t="s">
        <v>12</v>
      </c>
      <c r="D314" s="322">
        <v>21110001</v>
      </c>
      <c r="E314" s="322" t="s">
        <v>13</v>
      </c>
      <c r="F314" s="322" t="s">
        <v>14</v>
      </c>
      <c r="G314" s="322" t="s">
        <v>18</v>
      </c>
      <c r="H314" s="329" t="s">
        <v>57</v>
      </c>
      <c r="I314" s="322">
        <v>2019</v>
      </c>
      <c r="J314" s="322">
        <v>2020</v>
      </c>
      <c r="K314" s="322" t="s">
        <v>334</v>
      </c>
      <c r="L314" s="360">
        <v>14938500</v>
      </c>
    </row>
    <row r="315" spans="1:12" ht="25.5" x14ac:dyDescent="0.25">
      <c r="A315" s="177" t="s">
        <v>295</v>
      </c>
      <c r="C315" s="322" t="s">
        <v>12</v>
      </c>
      <c r="D315" s="322">
        <v>21110001</v>
      </c>
      <c r="E315" s="322" t="s">
        <v>13</v>
      </c>
      <c r="F315" s="322" t="s">
        <v>14</v>
      </c>
      <c r="G315" s="322" t="s">
        <v>18</v>
      </c>
      <c r="H315" s="323" t="s">
        <v>59</v>
      </c>
      <c r="I315" s="322">
        <v>2019</v>
      </c>
      <c r="J315" s="322">
        <v>2020</v>
      </c>
      <c r="K315" s="322" t="s">
        <v>334</v>
      </c>
      <c r="L315" s="360">
        <v>19602000</v>
      </c>
    </row>
    <row r="316" spans="1:12" ht="25.5" x14ac:dyDescent="0.25">
      <c r="A316" s="177" t="s">
        <v>295</v>
      </c>
      <c r="C316" s="322" t="s">
        <v>12</v>
      </c>
      <c r="D316" s="322">
        <v>21110001</v>
      </c>
      <c r="E316" s="322" t="s">
        <v>13</v>
      </c>
      <c r="F316" s="322" t="s">
        <v>14</v>
      </c>
      <c r="G316" s="322" t="s">
        <v>18</v>
      </c>
      <c r="H316" s="323" t="s">
        <v>61</v>
      </c>
      <c r="I316" s="322">
        <v>2019</v>
      </c>
      <c r="J316" s="322">
        <v>2020</v>
      </c>
      <c r="K316" s="322" t="s">
        <v>334</v>
      </c>
      <c r="L316" s="360">
        <v>29800000</v>
      </c>
    </row>
    <row r="317" spans="1:12" x14ac:dyDescent="0.25">
      <c r="A317" s="177" t="s">
        <v>295</v>
      </c>
      <c r="C317" s="322" t="s">
        <v>12</v>
      </c>
      <c r="D317" s="322">
        <v>21110001</v>
      </c>
      <c r="E317" s="322" t="s">
        <v>13</v>
      </c>
      <c r="F317" s="322" t="s">
        <v>14</v>
      </c>
      <c r="G317" s="322" t="s">
        <v>18</v>
      </c>
      <c r="H317" s="323" t="s">
        <v>63</v>
      </c>
      <c r="I317" s="322">
        <v>2019</v>
      </c>
      <c r="J317" s="322">
        <v>2020</v>
      </c>
      <c r="K317" s="322" t="s">
        <v>334</v>
      </c>
      <c r="L317" s="364">
        <f>19796000-7000</f>
        <v>19789000</v>
      </c>
    </row>
    <row r="318" spans="1:12" ht="25.5" x14ac:dyDescent="0.25">
      <c r="A318" s="177" t="s">
        <v>295</v>
      </c>
      <c r="C318" s="322" t="s">
        <v>12</v>
      </c>
      <c r="D318" s="322">
        <v>21110001</v>
      </c>
      <c r="E318" s="322" t="s">
        <v>13</v>
      </c>
      <c r="F318" s="322" t="s">
        <v>14</v>
      </c>
      <c r="G318" s="322" t="s">
        <v>18</v>
      </c>
      <c r="H318" s="330" t="s">
        <v>65</v>
      </c>
      <c r="I318" s="322">
        <v>2019</v>
      </c>
      <c r="J318" s="322">
        <v>2020</v>
      </c>
      <c r="K318" s="322" t="s">
        <v>334</v>
      </c>
      <c r="L318" s="362">
        <v>1650000</v>
      </c>
    </row>
    <row r="319" spans="1:12" ht="38.25" x14ac:dyDescent="0.25">
      <c r="A319" s="177" t="s">
        <v>295</v>
      </c>
      <c r="C319" s="322" t="s">
        <v>12</v>
      </c>
      <c r="D319" s="322">
        <v>21110001</v>
      </c>
      <c r="E319" s="322" t="s">
        <v>13</v>
      </c>
      <c r="F319" s="322" t="s">
        <v>14</v>
      </c>
      <c r="G319" s="322" t="s">
        <v>18</v>
      </c>
      <c r="H319" s="323" t="s">
        <v>67</v>
      </c>
      <c r="I319" s="322">
        <v>2019</v>
      </c>
      <c r="J319" s="322">
        <v>2020</v>
      </c>
      <c r="K319" s="322" t="s">
        <v>334</v>
      </c>
      <c r="L319" s="360">
        <v>2967000</v>
      </c>
    </row>
    <row r="320" spans="1:12" ht="38.25" x14ac:dyDescent="0.25">
      <c r="A320" s="177" t="s">
        <v>295</v>
      </c>
      <c r="C320" s="322" t="s">
        <v>12</v>
      </c>
      <c r="D320" s="322">
        <v>21110001</v>
      </c>
      <c r="E320" s="322" t="s">
        <v>13</v>
      </c>
      <c r="F320" s="322" t="s">
        <v>14</v>
      </c>
      <c r="G320" s="322" t="s">
        <v>18</v>
      </c>
      <c r="H320" s="323" t="s">
        <v>69</v>
      </c>
      <c r="I320" s="322">
        <v>2019</v>
      </c>
      <c r="J320" s="322">
        <v>2020</v>
      </c>
      <c r="K320" s="322" t="s">
        <v>334</v>
      </c>
      <c r="L320" s="360">
        <v>5600000</v>
      </c>
    </row>
    <row r="321" spans="1:12" ht="38.25" x14ac:dyDescent="0.25">
      <c r="A321" s="177" t="s">
        <v>295</v>
      </c>
      <c r="C321" s="322" t="s">
        <v>12</v>
      </c>
      <c r="D321" s="322">
        <v>21110001</v>
      </c>
      <c r="E321" s="322" t="s">
        <v>13</v>
      </c>
      <c r="F321" s="322" t="s">
        <v>14</v>
      </c>
      <c r="G321" s="322" t="s">
        <v>18</v>
      </c>
      <c r="H321" s="323" t="s">
        <v>71</v>
      </c>
      <c r="I321" s="322">
        <v>2019</v>
      </c>
      <c r="J321" s="322">
        <v>2020</v>
      </c>
      <c r="K321" s="322" t="s">
        <v>334</v>
      </c>
      <c r="L321" s="365">
        <v>756000</v>
      </c>
    </row>
    <row r="322" spans="1:12" ht="51" x14ac:dyDescent="0.25">
      <c r="A322" s="177" t="s">
        <v>295</v>
      </c>
      <c r="C322" s="322" t="s">
        <v>12</v>
      </c>
      <c r="D322" s="322">
        <v>21110001</v>
      </c>
      <c r="E322" s="322" t="s">
        <v>13</v>
      </c>
      <c r="F322" s="322" t="s">
        <v>14</v>
      </c>
      <c r="G322" s="322" t="s">
        <v>18</v>
      </c>
      <c r="H322" s="323" t="s">
        <v>73</v>
      </c>
      <c r="I322" s="322">
        <v>2019</v>
      </c>
      <c r="J322" s="322">
        <v>2020</v>
      </c>
      <c r="K322" s="322" t="s">
        <v>334</v>
      </c>
      <c r="L322" s="360">
        <v>1300000</v>
      </c>
    </row>
    <row r="323" spans="1:12" ht="51" x14ac:dyDescent="0.25">
      <c r="A323" s="177" t="s">
        <v>295</v>
      </c>
      <c r="C323" s="322" t="s">
        <v>12</v>
      </c>
      <c r="D323" s="322">
        <v>21110001</v>
      </c>
      <c r="E323" s="322" t="s">
        <v>13</v>
      </c>
      <c r="F323" s="322" t="s">
        <v>14</v>
      </c>
      <c r="G323" s="322" t="s">
        <v>18</v>
      </c>
      <c r="H323" s="330" t="s">
        <v>75</v>
      </c>
      <c r="I323" s="322">
        <v>2019</v>
      </c>
      <c r="J323" s="322">
        <v>2020</v>
      </c>
      <c r="K323" s="322" t="s">
        <v>334</v>
      </c>
      <c r="L323" s="360">
        <v>1650845</v>
      </c>
    </row>
    <row r="324" spans="1:12" ht="51" x14ac:dyDescent="0.25">
      <c r="A324" s="177" t="s">
        <v>295</v>
      </c>
      <c r="C324" s="322" t="s">
        <v>12</v>
      </c>
      <c r="D324" s="322">
        <v>21110001</v>
      </c>
      <c r="E324" s="322" t="s">
        <v>13</v>
      </c>
      <c r="F324" s="322" t="s">
        <v>14</v>
      </c>
      <c r="G324" s="322" t="s">
        <v>18</v>
      </c>
      <c r="H324" s="323" t="s">
        <v>77</v>
      </c>
      <c r="I324" s="322">
        <v>2019</v>
      </c>
      <c r="J324" s="322">
        <v>2020</v>
      </c>
      <c r="K324" s="322" t="s">
        <v>334</v>
      </c>
      <c r="L324" s="360">
        <v>5265000</v>
      </c>
    </row>
    <row r="325" spans="1:12" ht="38.25" x14ac:dyDescent="0.25">
      <c r="A325" s="177" t="s">
        <v>295</v>
      </c>
      <c r="C325" s="322" t="s">
        <v>12</v>
      </c>
      <c r="D325" s="322">
        <v>21110001</v>
      </c>
      <c r="E325" s="322" t="s">
        <v>13</v>
      </c>
      <c r="F325" s="322" t="s">
        <v>14</v>
      </c>
      <c r="G325" s="322" t="s">
        <v>18</v>
      </c>
      <c r="H325" s="323" t="s">
        <v>79</v>
      </c>
      <c r="I325" s="322">
        <v>2019</v>
      </c>
      <c r="J325" s="322">
        <v>2020</v>
      </c>
      <c r="K325" s="322" t="s">
        <v>334</v>
      </c>
      <c r="L325" s="360">
        <v>4698000</v>
      </c>
    </row>
    <row r="326" spans="1:12" ht="38.25" x14ac:dyDescent="0.25">
      <c r="A326" s="177" t="s">
        <v>295</v>
      </c>
      <c r="C326" s="322" t="s">
        <v>12</v>
      </c>
      <c r="D326" s="322">
        <v>21110001</v>
      </c>
      <c r="E326" s="322" t="s">
        <v>13</v>
      </c>
      <c r="F326" s="322" t="s">
        <v>14</v>
      </c>
      <c r="G326" s="322" t="s">
        <v>18</v>
      </c>
      <c r="H326" s="323" t="s">
        <v>81</v>
      </c>
      <c r="I326" s="322">
        <v>2019</v>
      </c>
      <c r="J326" s="322">
        <v>2020</v>
      </c>
      <c r="K326" s="322" t="s">
        <v>334</v>
      </c>
      <c r="L326" s="360">
        <v>756000</v>
      </c>
    </row>
    <row r="327" spans="1:12" ht="51" x14ac:dyDescent="0.25">
      <c r="A327" s="177" t="s">
        <v>295</v>
      </c>
      <c r="C327" s="322" t="s">
        <v>12</v>
      </c>
      <c r="D327" s="322">
        <v>21110001</v>
      </c>
      <c r="E327" s="322" t="s">
        <v>13</v>
      </c>
      <c r="F327" s="322" t="s">
        <v>14</v>
      </c>
      <c r="G327" s="322" t="s">
        <v>18</v>
      </c>
      <c r="H327" s="323" t="s">
        <v>83</v>
      </c>
      <c r="I327" s="322">
        <v>2019</v>
      </c>
      <c r="J327" s="322">
        <v>2020</v>
      </c>
      <c r="K327" s="322" t="s">
        <v>334</v>
      </c>
      <c r="L327" s="360">
        <v>677400</v>
      </c>
    </row>
    <row r="328" spans="1:12" ht="76.5" x14ac:dyDescent="0.25">
      <c r="A328" s="177" t="s">
        <v>295</v>
      </c>
      <c r="C328" s="322" t="s">
        <v>12</v>
      </c>
      <c r="D328" s="322">
        <v>21110001</v>
      </c>
      <c r="E328" s="322" t="s">
        <v>13</v>
      </c>
      <c r="F328" s="322" t="s">
        <v>14</v>
      </c>
      <c r="G328" s="322" t="s">
        <v>18</v>
      </c>
      <c r="H328" s="323" t="s">
        <v>321</v>
      </c>
      <c r="I328" s="322">
        <v>2019</v>
      </c>
      <c r="J328" s="322">
        <v>2020</v>
      </c>
      <c r="K328" s="322" t="s">
        <v>334</v>
      </c>
      <c r="L328" s="360">
        <v>833000</v>
      </c>
    </row>
    <row r="329" spans="1:12" ht="51" x14ac:dyDescent="0.25">
      <c r="A329" s="177" t="s">
        <v>295</v>
      </c>
      <c r="C329" s="322" t="s">
        <v>12</v>
      </c>
      <c r="D329" s="322">
        <v>21110001</v>
      </c>
      <c r="E329" s="322" t="s">
        <v>13</v>
      </c>
      <c r="F329" s="322" t="s">
        <v>14</v>
      </c>
      <c r="G329" s="322" t="s">
        <v>18</v>
      </c>
      <c r="H329" s="330" t="s">
        <v>86</v>
      </c>
      <c r="I329" s="322">
        <v>2019</v>
      </c>
      <c r="J329" s="322">
        <v>2020</v>
      </c>
      <c r="K329" s="322" t="s">
        <v>334</v>
      </c>
      <c r="L329" s="360">
        <v>290000</v>
      </c>
    </row>
    <row r="330" spans="1:12" ht="38.25" x14ac:dyDescent="0.25">
      <c r="A330" s="177" t="s">
        <v>295</v>
      </c>
      <c r="C330" s="322" t="s">
        <v>12</v>
      </c>
      <c r="D330" s="322">
        <v>21110001</v>
      </c>
      <c r="E330" s="322" t="s">
        <v>13</v>
      </c>
      <c r="F330" s="322" t="s">
        <v>14</v>
      </c>
      <c r="G330" s="322" t="s">
        <v>18</v>
      </c>
      <c r="H330" s="323" t="s">
        <v>88</v>
      </c>
      <c r="I330" s="322">
        <v>2019</v>
      </c>
      <c r="J330" s="322">
        <v>2020</v>
      </c>
      <c r="K330" s="322" t="s">
        <v>334</v>
      </c>
      <c r="L330" s="360">
        <v>545000</v>
      </c>
    </row>
    <row r="331" spans="1:12" ht="63.75" x14ac:dyDescent="0.25">
      <c r="A331" s="177" t="s">
        <v>295</v>
      </c>
      <c r="C331" s="322" t="s">
        <v>12</v>
      </c>
      <c r="D331" s="322">
        <v>21110001</v>
      </c>
      <c r="E331" s="322" t="s">
        <v>13</v>
      </c>
      <c r="F331" s="322" t="s">
        <v>14</v>
      </c>
      <c r="G331" s="322" t="s">
        <v>18</v>
      </c>
      <c r="H331" s="323" t="s">
        <v>322</v>
      </c>
      <c r="I331" s="322">
        <v>2019</v>
      </c>
      <c r="J331" s="322">
        <v>2020</v>
      </c>
      <c r="K331" s="322" t="s">
        <v>334</v>
      </c>
      <c r="L331" s="360">
        <v>590000</v>
      </c>
    </row>
    <row r="332" spans="1:12" ht="38.25" x14ac:dyDescent="0.25">
      <c r="A332" s="177" t="s">
        <v>295</v>
      </c>
      <c r="C332" s="322" t="s">
        <v>12</v>
      </c>
      <c r="D332" s="322">
        <v>21110001</v>
      </c>
      <c r="E332" s="322" t="s">
        <v>13</v>
      </c>
      <c r="F332" s="322" t="s">
        <v>14</v>
      </c>
      <c r="G332" s="322" t="s">
        <v>18</v>
      </c>
      <c r="H332" s="323" t="s">
        <v>91</v>
      </c>
      <c r="I332" s="322">
        <v>2019</v>
      </c>
      <c r="J332" s="322">
        <v>2020</v>
      </c>
      <c r="K332" s="322" t="s">
        <v>334</v>
      </c>
      <c r="L332" s="366">
        <v>2293000</v>
      </c>
    </row>
    <row r="333" spans="1:12" ht="38.25" x14ac:dyDescent="0.25">
      <c r="A333" s="177" t="s">
        <v>295</v>
      </c>
      <c r="C333" s="322" t="s">
        <v>12</v>
      </c>
      <c r="D333" s="322">
        <v>21110001</v>
      </c>
      <c r="E333" s="322" t="s">
        <v>13</v>
      </c>
      <c r="F333" s="322" t="s">
        <v>14</v>
      </c>
      <c r="G333" s="322" t="s">
        <v>18</v>
      </c>
      <c r="H333" s="323" t="s">
        <v>323</v>
      </c>
      <c r="I333" s="322">
        <v>2019</v>
      </c>
      <c r="J333" s="322">
        <v>2020</v>
      </c>
      <c r="K333" s="322" t="s">
        <v>334</v>
      </c>
      <c r="L333" s="362">
        <v>1641000</v>
      </c>
    </row>
    <row r="334" spans="1:12" ht="51" x14ac:dyDescent="0.25">
      <c r="A334" s="177" t="s">
        <v>295</v>
      </c>
      <c r="C334" s="322" t="s">
        <v>12</v>
      </c>
      <c r="D334" s="322">
        <v>21110001</v>
      </c>
      <c r="E334" s="322" t="s">
        <v>13</v>
      </c>
      <c r="F334" s="322" t="s">
        <v>14</v>
      </c>
      <c r="G334" s="322" t="s">
        <v>18</v>
      </c>
      <c r="H334" s="323" t="s">
        <v>324</v>
      </c>
      <c r="I334" s="322">
        <v>2019</v>
      </c>
      <c r="J334" s="322">
        <v>2020</v>
      </c>
      <c r="K334" s="322" t="s">
        <v>334</v>
      </c>
      <c r="L334" s="363">
        <v>460000</v>
      </c>
    </row>
    <row r="335" spans="1:12" ht="38.25" x14ac:dyDescent="0.25">
      <c r="A335" s="177" t="s">
        <v>295</v>
      </c>
      <c r="C335" s="322" t="s">
        <v>12</v>
      </c>
      <c r="D335" s="322">
        <v>21110001</v>
      </c>
      <c r="E335" s="322" t="s">
        <v>13</v>
      </c>
      <c r="F335" s="322" t="s">
        <v>14</v>
      </c>
      <c r="G335" s="322" t="s">
        <v>18</v>
      </c>
      <c r="H335" s="333" t="s">
        <v>95</v>
      </c>
      <c r="I335" s="322">
        <v>2019</v>
      </c>
      <c r="J335" s="322">
        <v>2020</v>
      </c>
      <c r="K335" s="322" t="s">
        <v>334</v>
      </c>
      <c r="L335" s="362">
        <v>5325000</v>
      </c>
    </row>
    <row r="336" spans="1:12" ht="25.5" x14ac:dyDescent="0.25">
      <c r="A336" s="177" t="s">
        <v>295</v>
      </c>
      <c r="C336" s="322" t="s">
        <v>12</v>
      </c>
      <c r="D336" s="322">
        <v>21110001</v>
      </c>
      <c r="E336" s="322" t="s">
        <v>13</v>
      </c>
      <c r="F336" s="322" t="s">
        <v>14</v>
      </c>
      <c r="G336" s="322" t="s">
        <v>18</v>
      </c>
      <c r="H336" s="323" t="s">
        <v>97</v>
      </c>
      <c r="I336" s="322">
        <v>2019</v>
      </c>
      <c r="J336" s="322">
        <v>2020</v>
      </c>
      <c r="K336" s="322" t="s">
        <v>334</v>
      </c>
      <c r="L336" s="360">
        <v>13230000</v>
      </c>
    </row>
    <row r="337" spans="1:12" ht="38.25" x14ac:dyDescent="0.25">
      <c r="A337" s="177" t="s">
        <v>295</v>
      </c>
      <c r="C337" s="322" t="s">
        <v>12</v>
      </c>
      <c r="D337" s="322">
        <v>21110001</v>
      </c>
      <c r="E337" s="322" t="s">
        <v>13</v>
      </c>
      <c r="F337" s="322" t="s">
        <v>14</v>
      </c>
      <c r="G337" s="322" t="s">
        <v>18</v>
      </c>
      <c r="H337" s="323" t="s">
        <v>99</v>
      </c>
      <c r="I337" s="322">
        <v>2019</v>
      </c>
      <c r="J337" s="322">
        <v>2020</v>
      </c>
      <c r="K337" s="322" t="s">
        <v>334</v>
      </c>
      <c r="L337" s="360">
        <v>5495000</v>
      </c>
    </row>
    <row r="338" spans="1:12" ht="25.5" x14ac:dyDescent="0.25">
      <c r="A338" s="177" t="s">
        <v>295</v>
      </c>
      <c r="C338" s="322" t="s">
        <v>12</v>
      </c>
      <c r="D338" s="322">
        <v>21110001</v>
      </c>
      <c r="E338" s="322" t="s">
        <v>13</v>
      </c>
      <c r="F338" s="322" t="s">
        <v>14</v>
      </c>
      <c r="G338" s="322" t="s">
        <v>18</v>
      </c>
      <c r="H338" s="323" t="s">
        <v>101</v>
      </c>
      <c r="I338" s="322">
        <v>2019</v>
      </c>
      <c r="J338" s="322">
        <v>2020</v>
      </c>
      <c r="K338" s="322" t="s">
        <v>334</v>
      </c>
      <c r="L338" s="360">
        <v>545000</v>
      </c>
    </row>
    <row r="339" spans="1:12" ht="25.5" x14ac:dyDescent="0.25">
      <c r="A339" s="177" t="s">
        <v>295</v>
      </c>
      <c r="C339" s="322" t="s">
        <v>12</v>
      </c>
      <c r="D339" s="322">
        <v>21110001</v>
      </c>
      <c r="E339" s="322" t="s">
        <v>13</v>
      </c>
      <c r="F339" s="322" t="s">
        <v>14</v>
      </c>
      <c r="G339" s="322" t="s">
        <v>18</v>
      </c>
      <c r="H339" s="323" t="s">
        <v>103</v>
      </c>
      <c r="I339" s="322">
        <v>2019</v>
      </c>
      <c r="J339" s="322">
        <v>2020</v>
      </c>
      <c r="K339" s="322" t="s">
        <v>334</v>
      </c>
      <c r="L339" s="360">
        <v>6245000</v>
      </c>
    </row>
    <row r="340" spans="1:12" ht="51" x14ac:dyDescent="0.25">
      <c r="A340" s="177" t="s">
        <v>295</v>
      </c>
      <c r="C340" s="322" t="s">
        <v>12</v>
      </c>
      <c r="D340" s="322">
        <v>21110001</v>
      </c>
      <c r="E340" s="322" t="s">
        <v>13</v>
      </c>
      <c r="F340" s="322" t="s">
        <v>14</v>
      </c>
      <c r="G340" s="322" t="s">
        <v>18</v>
      </c>
      <c r="H340" s="323" t="s">
        <v>105</v>
      </c>
      <c r="I340" s="322">
        <v>2019</v>
      </c>
      <c r="J340" s="322">
        <v>2020</v>
      </c>
      <c r="K340" s="322" t="s">
        <v>334</v>
      </c>
      <c r="L340" s="360">
        <v>482000</v>
      </c>
    </row>
    <row r="341" spans="1:12" ht="25.5" x14ac:dyDescent="0.25">
      <c r="A341" s="177" t="s">
        <v>295</v>
      </c>
      <c r="C341" s="322" t="s">
        <v>12</v>
      </c>
      <c r="D341" s="322">
        <v>21110001</v>
      </c>
      <c r="E341" s="322" t="s">
        <v>13</v>
      </c>
      <c r="F341" s="322" t="s">
        <v>14</v>
      </c>
      <c r="G341" s="322" t="s">
        <v>18</v>
      </c>
      <c r="H341" s="323" t="s">
        <v>107</v>
      </c>
      <c r="I341" s="322">
        <v>2019</v>
      </c>
      <c r="J341" s="322">
        <v>2020</v>
      </c>
      <c r="K341" s="322" t="s">
        <v>334</v>
      </c>
      <c r="L341" s="360">
        <v>1126000</v>
      </c>
    </row>
    <row r="342" spans="1:12" ht="25.5" x14ac:dyDescent="0.25">
      <c r="A342" s="177" t="s">
        <v>295</v>
      </c>
      <c r="C342" s="322" t="s">
        <v>12</v>
      </c>
      <c r="D342" s="322">
        <v>21110001</v>
      </c>
      <c r="E342" s="322" t="s">
        <v>13</v>
      </c>
      <c r="F342" s="322" t="s">
        <v>14</v>
      </c>
      <c r="G342" s="322" t="s">
        <v>18</v>
      </c>
      <c r="H342" s="334" t="s">
        <v>109</v>
      </c>
      <c r="I342" s="322">
        <v>2019</v>
      </c>
      <c r="J342" s="322">
        <v>2020</v>
      </c>
      <c r="K342" s="322" t="s">
        <v>334</v>
      </c>
      <c r="L342" s="362">
        <v>1968000</v>
      </c>
    </row>
    <row r="343" spans="1:12" ht="25.5" x14ac:dyDescent="0.25">
      <c r="A343" s="177" t="s">
        <v>295</v>
      </c>
      <c r="C343" s="322" t="s">
        <v>12</v>
      </c>
      <c r="D343" s="322">
        <v>21110001</v>
      </c>
      <c r="E343" s="322" t="s">
        <v>13</v>
      </c>
      <c r="F343" s="322" t="s">
        <v>14</v>
      </c>
      <c r="G343" s="322" t="s">
        <v>18</v>
      </c>
      <c r="H343" s="323" t="s">
        <v>111</v>
      </c>
      <c r="I343" s="322">
        <v>2019</v>
      </c>
      <c r="J343" s="322">
        <v>2020</v>
      </c>
      <c r="K343" s="322" t="s">
        <v>334</v>
      </c>
      <c r="L343" s="360">
        <v>639000</v>
      </c>
    </row>
    <row r="344" spans="1:12" ht="25.5" x14ac:dyDescent="0.25">
      <c r="A344" s="177" t="s">
        <v>295</v>
      </c>
      <c r="C344" s="322" t="s">
        <v>12</v>
      </c>
      <c r="D344" s="322">
        <v>21110001</v>
      </c>
      <c r="E344" s="322" t="s">
        <v>13</v>
      </c>
      <c r="F344" s="322" t="s">
        <v>14</v>
      </c>
      <c r="G344" s="322" t="s">
        <v>18</v>
      </c>
      <c r="H344" s="323" t="s">
        <v>113</v>
      </c>
      <c r="I344" s="322">
        <v>2019</v>
      </c>
      <c r="J344" s="322">
        <v>2020</v>
      </c>
      <c r="K344" s="322" t="s">
        <v>334</v>
      </c>
      <c r="L344" s="360">
        <v>1915200</v>
      </c>
    </row>
    <row r="345" spans="1:12" ht="25.5" x14ac:dyDescent="0.25">
      <c r="A345" s="177" t="s">
        <v>295</v>
      </c>
      <c r="C345" s="322" t="s">
        <v>12</v>
      </c>
      <c r="D345" s="322">
        <v>21110001</v>
      </c>
      <c r="E345" s="322" t="s">
        <v>13</v>
      </c>
      <c r="F345" s="322" t="s">
        <v>14</v>
      </c>
      <c r="G345" s="322" t="s">
        <v>18</v>
      </c>
      <c r="H345" s="334" t="s">
        <v>115</v>
      </c>
      <c r="I345" s="322">
        <v>2019</v>
      </c>
      <c r="J345" s="322">
        <v>2020</v>
      </c>
      <c r="K345" s="322" t="s">
        <v>334</v>
      </c>
      <c r="L345" s="360">
        <v>4777000</v>
      </c>
    </row>
    <row r="346" spans="1:12" ht="25.5" x14ac:dyDescent="0.25">
      <c r="A346" s="177" t="s">
        <v>295</v>
      </c>
      <c r="C346" s="322" t="s">
        <v>12</v>
      </c>
      <c r="D346" s="322">
        <v>21110001</v>
      </c>
      <c r="E346" s="322" t="s">
        <v>13</v>
      </c>
      <c r="F346" s="322" t="s">
        <v>14</v>
      </c>
      <c r="G346" s="322" t="s">
        <v>18</v>
      </c>
      <c r="H346" s="323" t="s">
        <v>117</v>
      </c>
      <c r="I346" s="322">
        <v>2019</v>
      </c>
      <c r="J346" s="322">
        <v>2020</v>
      </c>
      <c r="K346" s="322" t="s">
        <v>334</v>
      </c>
      <c r="L346" s="360">
        <v>7267000</v>
      </c>
    </row>
    <row r="347" spans="1:12" x14ac:dyDescent="0.25">
      <c r="A347" s="177" t="s">
        <v>295</v>
      </c>
      <c r="C347" s="322" t="s">
        <v>12</v>
      </c>
      <c r="D347" s="322">
        <v>21110001</v>
      </c>
      <c r="E347" s="322" t="s">
        <v>13</v>
      </c>
      <c r="F347" s="322" t="s">
        <v>14</v>
      </c>
      <c r="G347" s="322" t="s">
        <v>18</v>
      </c>
      <c r="H347" s="323" t="s">
        <v>119</v>
      </c>
      <c r="I347" s="322">
        <v>2019</v>
      </c>
      <c r="J347" s="322">
        <v>2020</v>
      </c>
      <c r="K347" s="322" t="s">
        <v>334</v>
      </c>
      <c r="L347" s="360">
        <f>17258000-446</f>
        <v>17257554</v>
      </c>
    </row>
    <row r="348" spans="1:12" ht="51" x14ac:dyDescent="0.25">
      <c r="A348" s="177" t="s">
        <v>295</v>
      </c>
      <c r="C348" s="322" t="s">
        <v>12</v>
      </c>
      <c r="D348" s="322">
        <v>21110001</v>
      </c>
      <c r="E348" s="322" t="s">
        <v>13</v>
      </c>
      <c r="F348" s="322" t="s">
        <v>14</v>
      </c>
      <c r="G348" s="322" t="s">
        <v>18</v>
      </c>
      <c r="H348" s="323" t="s">
        <v>121</v>
      </c>
      <c r="I348" s="322">
        <v>2019</v>
      </c>
      <c r="J348" s="322">
        <v>2020</v>
      </c>
      <c r="K348" s="322" t="s">
        <v>334</v>
      </c>
      <c r="L348" s="360">
        <v>334000</v>
      </c>
    </row>
    <row r="349" spans="1:12" ht="38.25" x14ac:dyDescent="0.25">
      <c r="A349" s="177" t="s">
        <v>295</v>
      </c>
      <c r="C349" s="322" t="s">
        <v>12</v>
      </c>
      <c r="D349" s="322">
        <v>21110001</v>
      </c>
      <c r="E349" s="322" t="s">
        <v>13</v>
      </c>
      <c r="F349" s="322" t="s">
        <v>14</v>
      </c>
      <c r="G349" s="322" t="s">
        <v>18</v>
      </c>
      <c r="H349" s="323" t="s">
        <v>123</v>
      </c>
      <c r="I349" s="322">
        <v>2019</v>
      </c>
      <c r="J349" s="322">
        <v>2020</v>
      </c>
      <c r="K349" s="322" t="s">
        <v>334</v>
      </c>
      <c r="L349" s="360">
        <v>1567000</v>
      </c>
    </row>
    <row r="350" spans="1:12" ht="25.5" x14ac:dyDescent="0.25">
      <c r="A350" s="177" t="s">
        <v>295</v>
      </c>
      <c r="C350" s="322" t="s">
        <v>12</v>
      </c>
      <c r="D350" s="322">
        <v>21110001</v>
      </c>
      <c r="E350" s="322" t="s">
        <v>13</v>
      </c>
      <c r="F350" s="322" t="s">
        <v>14</v>
      </c>
      <c r="G350" s="322" t="s">
        <v>18</v>
      </c>
      <c r="H350" s="323" t="s">
        <v>125</v>
      </c>
      <c r="I350" s="322">
        <v>2019</v>
      </c>
      <c r="J350" s="322">
        <v>2020</v>
      </c>
      <c r="K350" s="322" t="s">
        <v>334</v>
      </c>
      <c r="L350" s="364">
        <v>865000</v>
      </c>
    </row>
    <row r="351" spans="1:12" ht="51" x14ac:dyDescent="0.25">
      <c r="A351" s="177" t="s">
        <v>295</v>
      </c>
      <c r="C351" s="322" t="s">
        <v>12</v>
      </c>
      <c r="D351" s="322">
        <v>21110001</v>
      </c>
      <c r="E351" s="322" t="s">
        <v>13</v>
      </c>
      <c r="F351" s="322" t="s">
        <v>14</v>
      </c>
      <c r="G351" s="322" t="s">
        <v>18</v>
      </c>
      <c r="H351" s="323" t="s">
        <v>127</v>
      </c>
      <c r="I351" s="322">
        <v>2019</v>
      </c>
      <c r="J351" s="322">
        <v>2020</v>
      </c>
      <c r="K351" s="322" t="s">
        <v>334</v>
      </c>
      <c r="L351" s="360">
        <v>9915000</v>
      </c>
    </row>
    <row r="352" spans="1:12" ht="25.5" x14ac:dyDescent="0.25">
      <c r="A352" s="177" t="s">
        <v>295</v>
      </c>
      <c r="C352" s="322" t="s">
        <v>12</v>
      </c>
      <c r="D352" s="322">
        <v>21110001</v>
      </c>
      <c r="E352" s="322" t="s">
        <v>13</v>
      </c>
      <c r="F352" s="322" t="s">
        <v>14</v>
      </c>
      <c r="G352" s="322" t="s">
        <v>18</v>
      </c>
      <c r="H352" s="323" t="s">
        <v>129</v>
      </c>
      <c r="I352" s="322">
        <v>2019</v>
      </c>
      <c r="J352" s="322">
        <v>2020</v>
      </c>
      <c r="K352" s="322" t="s">
        <v>334</v>
      </c>
      <c r="L352" s="360">
        <v>580000</v>
      </c>
    </row>
    <row r="353" spans="1:12" ht="76.5" x14ac:dyDescent="0.25">
      <c r="A353" s="177" t="s">
        <v>295</v>
      </c>
      <c r="C353" s="322" t="s">
        <v>12</v>
      </c>
      <c r="D353" s="322">
        <v>21110001</v>
      </c>
      <c r="E353" s="322" t="s">
        <v>13</v>
      </c>
      <c r="F353" s="322" t="s">
        <v>14</v>
      </c>
      <c r="G353" s="322" t="s">
        <v>18</v>
      </c>
      <c r="H353" s="323" t="s">
        <v>325</v>
      </c>
      <c r="I353" s="322">
        <v>2019</v>
      </c>
      <c r="J353" s="322">
        <v>2020</v>
      </c>
      <c r="K353" s="322" t="s">
        <v>334</v>
      </c>
      <c r="L353" s="360">
        <v>870000</v>
      </c>
    </row>
    <row r="354" spans="1:12" x14ac:dyDescent="0.25">
      <c r="A354" s="177" t="s">
        <v>295</v>
      </c>
      <c r="C354" s="322" t="s">
        <v>12</v>
      </c>
      <c r="D354" s="322">
        <v>21110001</v>
      </c>
      <c r="E354" s="322" t="s">
        <v>13</v>
      </c>
      <c r="F354" s="322" t="s">
        <v>14</v>
      </c>
      <c r="G354" s="322" t="s">
        <v>18</v>
      </c>
      <c r="H354" s="323" t="s">
        <v>132</v>
      </c>
      <c r="I354" s="322">
        <v>2019</v>
      </c>
      <c r="J354" s="322">
        <v>2020</v>
      </c>
      <c r="K354" s="322" t="s">
        <v>334</v>
      </c>
      <c r="L354" s="360">
        <v>2540000</v>
      </c>
    </row>
    <row r="355" spans="1:12" ht="25.5" x14ac:dyDescent="0.25">
      <c r="A355" s="177" t="s">
        <v>295</v>
      </c>
      <c r="C355" s="322" t="s">
        <v>12</v>
      </c>
      <c r="D355" s="322">
        <v>21110001</v>
      </c>
      <c r="E355" s="322" t="s">
        <v>13</v>
      </c>
      <c r="F355" s="322" t="s">
        <v>14</v>
      </c>
      <c r="G355" s="322" t="s">
        <v>18</v>
      </c>
      <c r="H355" s="323" t="s">
        <v>134</v>
      </c>
      <c r="I355" s="322">
        <v>2019</v>
      </c>
      <c r="J355" s="322">
        <v>2020</v>
      </c>
      <c r="K355" s="322" t="s">
        <v>334</v>
      </c>
      <c r="L355" s="360">
        <v>865000</v>
      </c>
    </row>
    <row r="356" spans="1:12" ht="25.5" x14ac:dyDescent="0.25">
      <c r="A356" s="177" t="s">
        <v>295</v>
      </c>
      <c r="C356" s="322" t="s">
        <v>12</v>
      </c>
      <c r="D356" s="322">
        <v>21110001</v>
      </c>
      <c r="E356" s="322" t="s">
        <v>13</v>
      </c>
      <c r="F356" s="322" t="s">
        <v>14</v>
      </c>
      <c r="G356" s="322" t="s">
        <v>18</v>
      </c>
      <c r="H356" s="323" t="s">
        <v>136</v>
      </c>
      <c r="I356" s="322">
        <v>2019</v>
      </c>
      <c r="J356" s="322">
        <v>2020</v>
      </c>
      <c r="K356" s="322" t="s">
        <v>334</v>
      </c>
      <c r="L356" s="360">
        <v>205000</v>
      </c>
    </row>
    <row r="357" spans="1:12" ht="25.5" x14ac:dyDescent="0.25">
      <c r="A357" s="177" t="s">
        <v>295</v>
      </c>
      <c r="C357" s="322" t="s">
        <v>12</v>
      </c>
      <c r="D357" s="322">
        <v>21110001</v>
      </c>
      <c r="E357" s="322" t="s">
        <v>13</v>
      </c>
      <c r="F357" s="322" t="s">
        <v>14</v>
      </c>
      <c r="G357" s="322" t="s">
        <v>18</v>
      </c>
      <c r="H357" s="323" t="s">
        <v>138</v>
      </c>
      <c r="I357" s="322">
        <v>2019</v>
      </c>
      <c r="J357" s="322">
        <v>2020</v>
      </c>
      <c r="K357" s="322" t="s">
        <v>334</v>
      </c>
      <c r="L357" s="360">
        <v>137500</v>
      </c>
    </row>
    <row r="358" spans="1:12" x14ac:dyDescent="0.25">
      <c r="A358" s="177" t="s">
        <v>295</v>
      </c>
      <c r="C358" s="322" t="s">
        <v>12</v>
      </c>
      <c r="D358" s="322">
        <v>21110001</v>
      </c>
      <c r="E358" s="322" t="s">
        <v>13</v>
      </c>
      <c r="F358" s="322" t="s">
        <v>14</v>
      </c>
      <c r="G358" s="322" t="s">
        <v>18</v>
      </c>
      <c r="H358" s="323" t="s">
        <v>140</v>
      </c>
      <c r="I358" s="322">
        <v>2019</v>
      </c>
      <c r="J358" s="322">
        <v>2020</v>
      </c>
      <c r="K358" s="322" t="s">
        <v>334</v>
      </c>
      <c r="L358" s="360">
        <v>140000</v>
      </c>
    </row>
    <row r="359" spans="1:12" ht="25.5" x14ac:dyDescent="0.25">
      <c r="A359" s="177" t="s">
        <v>295</v>
      </c>
      <c r="C359" s="322" t="s">
        <v>12</v>
      </c>
      <c r="D359" s="322">
        <v>21110001</v>
      </c>
      <c r="E359" s="322" t="s">
        <v>13</v>
      </c>
      <c r="F359" s="322" t="s">
        <v>14</v>
      </c>
      <c r="G359" s="322" t="s">
        <v>18</v>
      </c>
      <c r="H359" s="323" t="s">
        <v>142</v>
      </c>
      <c r="I359" s="322">
        <v>2019</v>
      </c>
      <c r="J359" s="322">
        <v>2020</v>
      </c>
      <c r="K359" s="322" t="s">
        <v>334</v>
      </c>
      <c r="L359" s="360">
        <v>4250000</v>
      </c>
    </row>
    <row r="360" spans="1:12" ht="25.5" x14ac:dyDescent="0.25">
      <c r="A360" s="177" t="s">
        <v>295</v>
      </c>
      <c r="C360" s="322" t="s">
        <v>12</v>
      </c>
      <c r="D360" s="322">
        <v>21110002</v>
      </c>
      <c r="E360" s="322" t="s">
        <v>13</v>
      </c>
      <c r="F360" s="322" t="s">
        <v>14</v>
      </c>
      <c r="G360" s="336" t="s">
        <v>145</v>
      </c>
      <c r="H360" s="322"/>
      <c r="I360" s="322">
        <v>2019</v>
      </c>
      <c r="J360" s="322">
        <v>2020</v>
      </c>
      <c r="K360" s="322" t="s">
        <v>334</v>
      </c>
      <c r="L360" s="360">
        <v>4000000</v>
      </c>
    </row>
    <row r="361" spans="1:12" x14ac:dyDescent="0.25">
      <c r="A361" s="177" t="s">
        <v>295</v>
      </c>
      <c r="C361" s="322" t="s">
        <v>12</v>
      </c>
      <c r="D361" s="322">
        <v>21110004</v>
      </c>
      <c r="E361" s="322" t="s">
        <v>13</v>
      </c>
      <c r="F361" s="322" t="s">
        <v>14</v>
      </c>
      <c r="G361" s="336" t="s">
        <v>147</v>
      </c>
      <c r="H361" s="322"/>
      <c r="I361" s="322">
        <v>2019</v>
      </c>
      <c r="J361" s="322">
        <v>2020</v>
      </c>
      <c r="K361" s="322" t="s">
        <v>334</v>
      </c>
      <c r="L361" s="360">
        <f>36450000+2050000-1000000</f>
        <v>37500000</v>
      </c>
    </row>
    <row r="362" spans="1:12" x14ac:dyDescent="0.25">
      <c r="A362" s="177" t="s">
        <v>295</v>
      </c>
      <c r="C362" s="322" t="s">
        <v>12</v>
      </c>
      <c r="D362" s="322">
        <v>21110005</v>
      </c>
      <c r="E362" s="322" t="s">
        <v>13</v>
      </c>
      <c r="F362" s="322" t="s">
        <v>14</v>
      </c>
      <c r="G362" s="336" t="s">
        <v>149</v>
      </c>
      <c r="H362" s="322"/>
      <c r="I362" s="322">
        <v>2019</v>
      </c>
      <c r="J362" s="322">
        <v>2020</v>
      </c>
      <c r="K362" s="322" t="s">
        <v>334</v>
      </c>
      <c r="L362" s="360">
        <v>1875000</v>
      </c>
    </row>
    <row r="363" spans="1:12" ht="25.5" x14ac:dyDescent="0.25">
      <c r="A363" s="177" t="s">
        <v>295</v>
      </c>
      <c r="C363" s="322" t="s">
        <v>12</v>
      </c>
      <c r="D363" s="322">
        <v>21110006</v>
      </c>
      <c r="E363" s="322" t="s">
        <v>13</v>
      </c>
      <c r="F363" s="322" t="s">
        <v>14</v>
      </c>
      <c r="G363" s="336" t="s">
        <v>151</v>
      </c>
      <c r="H363" s="322"/>
      <c r="I363" s="322">
        <v>2019</v>
      </c>
      <c r="J363" s="322">
        <v>2020</v>
      </c>
      <c r="K363" s="322" t="s">
        <v>334</v>
      </c>
      <c r="L363" s="360">
        <v>13400000</v>
      </c>
    </row>
    <row r="364" spans="1:12" ht="25.5" x14ac:dyDescent="0.25">
      <c r="A364" s="177" t="s">
        <v>295</v>
      </c>
      <c r="C364" s="322" t="s">
        <v>12</v>
      </c>
      <c r="D364" s="322">
        <v>21110009</v>
      </c>
      <c r="E364" s="322" t="s">
        <v>13</v>
      </c>
      <c r="F364" s="322" t="s">
        <v>14</v>
      </c>
      <c r="G364" s="336" t="s">
        <v>153</v>
      </c>
      <c r="H364" s="322"/>
      <c r="I364" s="322">
        <v>2019</v>
      </c>
      <c r="J364" s="322">
        <v>2020</v>
      </c>
      <c r="K364" s="322" t="s">
        <v>334</v>
      </c>
      <c r="L364" s="360">
        <v>23000000</v>
      </c>
    </row>
    <row r="365" spans="1:12" ht="38.25" x14ac:dyDescent="0.25">
      <c r="A365" s="177" t="s">
        <v>295</v>
      </c>
      <c r="C365" s="322" t="s">
        <v>12</v>
      </c>
      <c r="D365" s="322">
        <v>21110010</v>
      </c>
      <c r="E365" s="322" t="s">
        <v>13</v>
      </c>
      <c r="F365" s="322" t="s">
        <v>14</v>
      </c>
      <c r="G365" s="336" t="s">
        <v>155</v>
      </c>
      <c r="H365" s="322"/>
      <c r="I365" s="322">
        <v>2019</v>
      </c>
      <c r="J365" s="322">
        <v>2020</v>
      </c>
      <c r="K365" s="322" t="s">
        <v>334</v>
      </c>
      <c r="L365" s="367">
        <v>0</v>
      </c>
    </row>
    <row r="366" spans="1:12" x14ac:dyDescent="0.25">
      <c r="A366" s="177" t="s">
        <v>295</v>
      </c>
      <c r="C366" s="322" t="s">
        <v>12</v>
      </c>
      <c r="D366" s="338">
        <v>21111001</v>
      </c>
      <c r="E366" s="322" t="s">
        <v>13</v>
      </c>
      <c r="F366" s="322" t="s">
        <v>14</v>
      </c>
      <c r="G366" s="336" t="s">
        <v>157</v>
      </c>
      <c r="H366" s="322"/>
      <c r="I366" s="322">
        <v>2019</v>
      </c>
      <c r="J366" s="322">
        <v>2020</v>
      </c>
      <c r="K366" s="322" t="s">
        <v>334</v>
      </c>
      <c r="L366" s="367">
        <v>0</v>
      </c>
    </row>
    <row r="367" spans="1:12" ht="25.5" x14ac:dyDescent="0.25">
      <c r="A367" s="177" t="s">
        <v>295</v>
      </c>
      <c r="C367" s="322" t="s">
        <v>12</v>
      </c>
      <c r="D367" s="338">
        <v>21111002</v>
      </c>
      <c r="E367" s="322" t="s">
        <v>13</v>
      </c>
      <c r="F367" s="322" t="s">
        <v>14</v>
      </c>
      <c r="G367" s="336" t="s">
        <v>158</v>
      </c>
      <c r="H367" s="322"/>
      <c r="I367" s="322">
        <v>2019</v>
      </c>
      <c r="J367" s="322">
        <v>2020</v>
      </c>
      <c r="K367" s="322" t="s">
        <v>334</v>
      </c>
      <c r="L367" s="359">
        <v>45000000</v>
      </c>
    </row>
    <row r="368" spans="1:12" x14ac:dyDescent="0.25">
      <c r="A368" s="177" t="s">
        <v>295</v>
      </c>
      <c r="C368" s="322" t="s">
        <v>12</v>
      </c>
      <c r="D368" s="338">
        <v>21111100</v>
      </c>
      <c r="E368" s="322" t="s">
        <v>13</v>
      </c>
      <c r="F368" s="322" t="s">
        <v>14</v>
      </c>
      <c r="G368" s="336" t="s">
        <v>160</v>
      </c>
      <c r="H368" s="322"/>
      <c r="I368" s="322">
        <v>2019</v>
      </c>
      <c r="J368" s="322">
        <v>2020</v>
      </c>
      <c r="K368" s="322" t="s">
        <v>334</v>
      </c>
      <c r="L368" s="359">
        <v>6200000</v>
      </c>
    </row>
    <row r="369" spans="1:13" x14ac:dyDescent="0.25">
      <c r="A369" s="177" t="s">
        <v>295</v>
      </c>
      <c r="C369" s="322" t="s">
        <v>12</v>
      </c>
      <c r="D369" s="338">
        <v>21111200</v>
      </c>
      <c r="E369" s="322" t="s">
        <v>13</v>
      </c>
      <c r="F369" s="322" t="s">
        <v>14</v>
      </c>
      <c r="G369" s="336" t="s">
        <v>162</v>
      </c>
      <c r="H369" s="322"/>
      <c r="I369" s="322">
        <v>2019</v>
      </c>
      <c r="J369" s="322">
        <v>2020</v>
      </c>
      <c r="K369" s="322" t="s">
        <v>334</v>
      </c>
      <c r="L369" s="359">
        <v>55001</v>
      </c>
    </row>
    <row r="370" spans="1:13" ht="38.25" x14ac:dyDescent="0.25">
      <c r="A370" s="177" t="s">
        <v>295</v>
      </c>
      <c r="C370" s="322" t="s">
        <v>12</v>
      </c>
      <c r="D370" s="338">
        <v>21210001</v>
      </c>
      <c r="E370" s="322" t="s">
        <v>13</v>
      </c>
      <c r="F370" s="322" t="s">
        <v>14</v>
      </c>
      <c r="G370" s="336" t="s">
        <v>164</v>
      </c>
      <c r="H370" s="322"/>
      <c r="I370" s="322">
        <v>2019</v>
      </c>
      <c r="J370" s="322">
        <v>2020</v>
      </c>
      <c r="K370" s="322" t="s">
        <v>334</v>
      </c>
      <c r="L370" s="360">
        <v>3500000</v>
      </c>
    </row>
    <row r="371" spans="1:13" ht="25.5" x14ac:dyDescent="0.25">
      <c r="A371" s="177" t="s">
        <v>295</v>
      </c>
      <c r="C371" s="322" t="s">
        <v>12</v>
      </c>
      <c r="D371" s="339">
        <v>22010001</v>
      </c>
      <c r="E371" s="340" t="s">
        <v>165</v>
      </c>
      <c r="F371" s="341" t="s">
        <v>166</v>
      </c>
      <c r="G371" s="336" t="s">
        <v>167</v>
      </c>
      <c r="H371" s="322"/>
      <c r="I371" s="322">
        <v>2019</v>
      </c>
      <c r="J371" s="322">
        <v>2020</v>
      </c>
      <c r="K371" s="322" t="s">
        <v>334</v>
      </c>
      <c r="L371" s="368">
        <v>13500000</v>
      </c>
    </row>
    <row r="372" spans="1:13" x14ac:dyDescent="0.25">
      <c r="A372" s="177" t="s">
        <v>295</v>
      </c>
      <c r="C372" s="322" t="s">
        <v>12</v>
      </c>
      <c r="D372" s="339">
        <v>22010002</v>
      </c>
      <c r="E372" s="340" t="s">
        <v>165</v>
      </c>
      <c r="F372" s="341" t="s">
        <v>166</v>
      </c>
      <c r="G372" s="336" t="s">
        <v>168</v>
      </c>
      <c r="H372" s="322"/>
      <c r="I372" s="322">
        <v>2019</v>
      </c>
      <c r="J372" s="322">
        <v>2020</v>
      </c>
      <c r="K372" s="322" t="s">
        <v>334</v>
      </c>
      <c r="L372" s="368">
        <v>5500000</v>
      </c>
    </row>
    <row r="373" spans="1:13" x14ac:dyDescent="0.25">
      <c r="A373" s="177" t="s">
        <v>295</v>
      </c>
      <c r="C373" s="322" t="s">
        <v>12</v>
      </c>
      <c r="D373" s="339">
        <v>22010003</v>
      </c>
      <c r="E373" s="340" t="s">
        <v>165</v>
      </c>
      <c r="F373" s="341" t="s">
        <v>166</v>
      </c>
      <c r="G373" s="336" t="s">
        <v>170</v>
      </c>
      <c r="H373" s="322"/>
      <c r="I373" s="322">
        <v>2019</v>
      </c>
      <c r="J373" s="322">
        <v>2020</v>
      </c>
      <c r="K373" s="322" t="s">
        <v>334</v>
      </c>
      <c r="L373" s="368">
        <v>600000</v>
      </c>
    </row>
    <row r="374" spans="1:13" ht="25.5" x14ac:dyDescent="0.25">
      <c r="A374" s="177" t="s">
        <v>295</v>
      </c>
      <c r="C374" s="322" t="s">
        <v>12</v>
      </c>
      <c r="D374" s="339">
        <v>22010004</v>
      </c>
      <c r="E374" s="340" t="s">
        <v>165</v>
      </c>
      <c r="F374" s="341" t="s">
        <v>166</v>
      </c>
      <c r="G374" s="336" t="s">
        <v>171</v>
      </c>
      <c r="H374" s="322"/>
      <c r="I374" s="322">
        <v>2019</v>
      </c>
      <c r="J374" s="322">
        <v>2020</v>
      </c>
      <c r="K374" s="322" t="s">
        <v>334</v>
      </c>
      <c r="L374" s="368">
        <v>550000</v>
      </c>
    </row>
    <row r="375" spans="1:13" x14ac:dyDescent="0.25">
      <c r="A375" s="177" t="s">
        <v>295</v>
      </c>
      <c r="C375" s="322" t="s">
        <v>12</v>
      </c>
      <c r="D375" s="338">
        <v>22020001</v>
      </c>
      <c r="E375" s="340" t="s">
        <v>165</v>
      </c>
      <c r="F375" s="341" t="s">
        <v>172</v>
      </c>
      <c r="G375" s="336" t="s">
        <v>173</v>
      </c>
      <c r="H375" s="322"/>
      <c r="I375" s="322">
        <v>2019</v>
      </c>
      <c r="J375" s="322">
        <v>2020</v>
      </c>
      <c r="K375" s="322" t="s">
        <v>334</v>
      </c>
      <c r="L375" s="360">
        <v>225000</v>
      </c>
      <c r="M375" s="322"/>
    </row>
    <row r="376" spans="1:13" ht="25.5" x14ac:dyDescent="0.25">
      <c r="A376" s="177" t="s">
        <v>295</v>
      </c>
      <c r="C376" s="322" t="s">
        <v>12</v>
      </c>
      <c r="D376" s="322">
        <v>22020006</v>
      </c>
      <c r="E376" s="340" t="s">
        <v>165</v>
      </c>
      <c r="F376" s="341" t="s">
        <v>172</v>
      </c>
      <c r="G376" s="336" t="s">
        <v>174</v>
      </c>
      <c r="H376" s="322"/>
      <c r="I376" s="322">
        <v>2019</v>
      </c>
      <c r="J376" s="322">
        <v>2020</v>
      </c>
      <c r="K376" s="322" t="s">
        <v>334</v>
      </c>
      <c r="L376" s="360">
        <v>75000</v>
      </c>
    </row>
    <row r="377" spans="1:13" ht="25.5" x14ac:dyDescent="0.25">
      <c r="A377" s="177" t="s">
        <v>295</v>
      </c>
      <c r="C377" s="322" t="s">
        <v>12</v>
      </c>
      <c r="D377" s="322">
        <v>22030001</v>
      </c>
      <c r="E377" s="340" t="s">
        <v>165</v>
      </c>
      <c r="F377" s="322" t="s">
        <v>175</v>
      </c>
      <c r="G377" s="336" t="s">
        <v>176</v>
      </c>
      <c r="H377" s="322"/>
      <c r="I377" s="322">
        <v>2019</v>
      </c>
      <c r="J377" s="322">
        <v>2020</v>
      </c>
      <c r="K377" s="322" t="s">
        <v>334</v>
      </c>
      <c r="L377" s="369">
        <v>8400000</v>
      </c>
    </row>
    <row r="378" spans="1:13" ht="38.25" x14ac:dyDescent="0.25">
      <c r="A378" s="177" t="s">
        <v>295</v>
      </c>
      <c r="C378" s="322" t="s">
        <v>12</v>
      </c>
      <c r="D378" s="322">
        <v>22030007</v>
      </c>
      <c r="E378" s="340" t="s">
        <v>165</v>
      </c>
      <c r="F378" s="322" t="s">
        <v>175</v>
      </c>
      <c r="G378" s="336" t="s">
        <v>178</v>
      </c>
      <c r="H378" s="322"/>
      <c r="I378" s="322">
        <v>2019</v>
      </c>
      <c r="J378" s="322">
        <v>2020</v>
      </c>
      <c r="K378" s="322" t="s">
        <v>334</v>
      </c>
      <c r="L378" s="369">
        <v>0</v>
      </c>
    </row>
    <row r="379" spans="1:13" ht="25.5" x14ac:dyDescent="0.25">
      <c r="A379" s="177" t="s">
        <v>295</v>
      </c>
      <c r="C379" s="322" t="s">
        <v>12</v>
      </c>
      <c r="D379" s="322">
        <v>22040001</v>
      </c>
      <c r="E379" s="340" t="s">
        <v>165</v>
      </c>
      <c r="F379" s="341" t="s">
        <v>179</v>
      </c>
      <c r="G379" s="336" t="s">
        <v>180</v>
      </c>
      <c r="H379" s="322"/>
      <c r="I379" s="322">
        <v>2019</v>
      </c>
      <c r="J379" s="322">
        <v>2020</v>
      </c>
      <c r="K379" s="322" t="s">
        <v>334</v>
      </c>
      <c r="L379" s="369">
        <v>2000000</v>
      </c>
    </row>
    <row r="380" spans="1:13" x14ac:dyDescent="0.25">
      <c r="A380" s="177" t="s">
        <v>295</v>
      </c>
      <c r="C380" s="322" t="s">
        <v>12</v>
      </c>
      <c r="D380" s="322">
        <v>22040002</v>
      </c>
      <c r="E380" s="340" t="s">
        <v>165</v>
      </c>
      <c r="F380" s="341" t="s">
        <v>179</v>
      </c>
      <c r="G380" s="336" t="s">
        <v>181</v>
      </c>
      <c r="H380" s="322"/>
      <c r="I380" s="322">
        <v>2019</v>
      </c>
      <c r="J380" s="322">
        <v>2020</v>
      </c>
      <c r="K380" s="322" t="s">
        <v>334</v>
      </c>
      <c r="L380" s="369">
        <v>2000000</v>
      </c>
    </row>
    <row r="381" spans="1:13" x14ac:dyDescent="0.25">
      <c r="A381" s="177" t="s">
        <v>295</v>
      </c>
      <c r="C381" s="322" t="s">
        <v>12</v>
      </c>
      <c r="D381" s="338">
        <v>22050001</v>
      </c>
      <c r="E381" s="340" t="s">
        <v>165</v>
      </c>
      <c r="F381" s="341" t="s">
        <v>182</v>
      </c>
      <c r="G381" s="336" t="s">
        <v>183</v>
      </c>
      <c r="H381" s="322"/>
      <c r="I381" s="322">
        <v>2019</v>
      </c>
      <c r="J381" s="322">
        <v>2020</v>
      </c>
      <c r="K381" s="322" t="s">
        <v>334</v>
      </c>
      <c r="L381" s="360">
        <v>1425000</v>
      </c>
      <c r="M381" s="324"/>
    </row>
    <row r="382" spans="1:13" ht="25.5" x14ac:dyDescent="0.25">
      <c r="A382" s="177" t="s">
        <v>295</v>
      </c>
      <c r="C382" s="322" t="s">
        <v>12</v>
      </c>
      <c r="D382" s="338">
        <v>22050002</v>
      </c>
      <c r="E382" s="340" t="s">
        <v>165</v>
      </c>
      <c r="F382" s="341" t="s">
        <v>182</v>
      </c>
      <c r="G382" s="336" t="s">
        <v>184</v>
      </c>
      <c r="H382" s="322"/>
      <c r="I382" s="322">
        <v>2019</v>
      </c>
      <c r="J382" s="322">
        <v>2020</v>
      </c>
      <c r="K382" s="322" t="s">
        <v>334</v>
      </c>
      <c r="L382" s="360">
        <v>0</v>
      </c>
      <c r="M382" s="324"/>
    </row>
    <row r="383" spans="1:13" x14ac:dyDescent="0.25">
      <c r="A383" s="177" t="s">
        <v>295</v>
      </c>
      <c r="C383" s="322" t="s">
        <v>12</v>
      </c>
      <c r="D383" s="338">
        <v>22050003</v>
      </c>
      <c r="E383" s="340" t="s">
        <v>165</v>
      </c>
      <c r="F383" s="341" t="s">
        <v>182</v>
      </c>
      <c r="G383" s="336" t="s">
        <v>185</v>
      </c>
      <c r="H383" s="322"/>
      <c r="I383" s="322">
        <v>2019</v>
      </c>
      <c r="J383" s="322">
        <v>2020</v>
      </c>
      <c r="K383" s="322" t="s">
        <v>334</v>
      </c>
      <c r="L383" s="360">
        <v>600000</v>
      </c>
      <c r="M383" s="324"/>
    </row>
    <row r="384" spans="1:13" x14ac:dyDescent="0.25">
      <c r="A384" s="177" t="s">
        <v>295</v>
      </c>
      <c r="C384" s="322" t="s">
        <v>12</v>
      </c>
      <c r="D384" s="339">
        <v>22060001</v>
      </c>
      <c r="E384" s="340" t="s">
        <v>165</v>
      </c>
      <c r="F384" s="341" t="s">
        <v>186</v>
      </c>
      <c r="G384" s="336" t="s">
        <v>187</v>
      </c>
      <c r="H384" s="322"/>
      <c r="I384" s="322">
        <v>2019</v>
      </c>
      <c r="J384" s="322">
        <v>2020</v>
      </c>
      <c r="K384" s="322" t="s">
        <v>334</v>
      </c>
      <c r="L384" s="360">
        <v>4000000</v>
      </c>
    </row>
    <row r="385" spans="1:12" ht="25.5" x14ac:dyDescent="0.25">
      <c r="A385" s="177" t="s">
        <v>295</v>
      </c>
      <c r="C385" s="322" t="s">
        <v>12</v>
      </c>
      <c r="D385" s="339">
        <v>22060003</v>
      </c>
      <c r="E385" s="340" t="s">
        <v>165</v>
      </c>
      <c r="F385" s="341" t="s">
        <v>186</v>
      </c>
      <c r="G385" s="336" t="s">
        <v>174</v>
      </c>
      <c r="H385" s="322"/>
      <c r="I385" s="322">
        <v>2019</v>
      </c>
      <c r="J385" s="322">
        <v>2020</v>
      </c>
      <c r="K385" s="322" t="s">
        <v>334</v>
      </c>
      <c r="L385" s="360">
        <v>3875000</v>
      </c>
    </row>
    <row r="386" spans="1:12" ht="25.5" x14ac:dyDescent="0.25">
      <c r="A386" s="177" t="s">
        <v>295</v>
      </c>
      <c r="C386" s="322" t="s">
        <v>12</v>
      </c>
      <c r="D386" s="339">
        <v>22060004</v>
      </c>
      <c r="E386" s="340" t="s">
        <v>165</v>
      </c>
      <c r="F386" s="341" t="s">
        <v>186</v>
      </c>
      <c r="G386" s="336" t="s">
        <v>188</v>
      </c>
      <c r="H386" s="322"/>
      <c r="I386" s="322">
        <v>2019</v>
      </c>
      <c r="J386" s="322">
        <v>2020</v>
      </c>
      <c r="K386" s="322" t="s">
        <v>334</v>
      </c>
      <c r="L386" s="360">
        <v>2200000</v>
      </c>
    </row>
    <row r="387" spans="1:12" x14ac:dyDescent="0.25">
      <c r="A387" s="177" t="s">
        <v>295</v>
      </c>
      <c r="C387" s="322" t="s">
        <v>12</v>
      </c>
      <c r="D387" s="339">
        <v>22060005</v>
      </c>
      <c r="E387" s="340" t="s">
        <v>165</v>
      </c>
      <c r="F387" s="341" t="s">
        <v>186</v>
      </c>
      <c r="G387" s="336" t="s">
        <v>189</v>
      </c>
      <c r="H387" s="322"/>
      <c r="I387" s="322">
        <v>2019</v>
      </c>
      <c r="J387" s="322">
        <v>2020</v>
      </c>
      <c r="K387" s="322" t="s">
        <v>334</v>
      </c>
      <c r="L387" s="360">
        <v>8225000</v>
      </c>
    </row>
    <row r="388" spans="1:12" x14ac:dyDescent="0.25">
      <c r="A388" s="177" t="s">
        <v>295</v>
      </c>
      <c r="C388" s="322" t="s">
        <v>12</v>
      </c>
      <c r="D388" s="339">
        <v>22060010</v>
      </c>
      <c r="E388" s="340" t="s">
        <v>165</v>
      </c>
      <c r="F388" s="341" t="s">
        <v>186</v>
      </c>
      <c r="G388" s="336" t="s">
        <v>190</v>
      </c>
      <c r="H388" s="322"/>
      <c r="I388" s="322">
        <v>2019</v>
      </c>
      <c r="J388" s="322">
        <v>2020</v>
      </c>
      <c r="K388" s="322" t="s">
        <v>334</v>
      </c>
      <c r="L388" s="360">
        <v>10000</v>
      </c>
    </row>
    <row r="389" spans="1:12" ht="25.5" x14ac:dyDescent="0.25">
      <c r="A389" s="177" t="s">
        <v>295</v>
      </c>
      <c r="C389" s="322" t="s">
        <v>12</v>
      </c>
      <c r="D389" s="339">
        <v>22070006</v>
      </c>
      <c r="E389" s="340" t="s">
        <v>165</v>
      </c>
      <c r="F389" s="341" t="s">
        <v>191</v>
      </c>
      <c r="G389" s="336" t="s">
        <v>192</v>
      </c>
      <c r="H389" s="322"/>
      <c r="I389" s="322">
        <v>2019</v>
      </c>
      <c r="J389" s="322">
        <v>2020</v>
      </c>
      <c r="K389" s="322" t="s">
        <v>334</v>
      </c>
      <c r="L389" s="359">
        <v>5000000</v>
      </c>
    </row>
    <row r="390" spans="1:12" x14ac:dyDescent="0.25">
      <c r="A390" s="177" t="s">
        <v>295</v>
      </c>
      <c r="C390" s="322" t="s">
        <v>12</v>
      </c>
      <c r="D390" s="339">
        <v>22090001</v>
      </c>
      <c r="E390" s="340" t="s">
        <v>165</v>
      </c>
      <c r="F390" s="341" t="s">
        <v>193</v>
      </c>
      <c r="G390" s="336" t="s">
        <v>194</v>
      </c>
      <c r="H390" s="322"/>
      <c r="I390" s="322">
        <v>2019</v>
      </c>
      <c r="J390" s="322">
        <v>2020</v>
      </c>
      <c r="K390" s="322" t="s">
        <v>334</v>
      </c>
      <c r="L390" s="356">
        <v>5000000</v>
      </c>
    </row>
    <row r="391" spans="1:12" ht="25.5" x14ac:dyDescent="0.25">
      <c r="A391" s="177" t="s">
        <v>295</v>
      </c>
      <c r="C391" s="322" t="s">
        <v>12</v>
      </c>
      <c r="D391" s="322">
        <v>22100001</v>
      </c>
      <c r="E391" s="340" t="s">
        <v>165</v>
      </c>
      <c r="F391" s="341" t="s">
        <v>195</v>
      </c>
      <c r="G391" s="336" t="s">
        <v>196</v>
      </c>
      <c r="H391" s="322"/>
      <c r="I391" s="322">
        <v>2019</v>
      </c>
      <c r="J391" s="322">
        <v>2020</v>
      </c>
      <c r="K391" s="322" t="s">
        <v>334</v>
      </c>
      <c r="L391" s="356">
        <v>800000</v>
      </c>
    </row>
    <row r="392" spans="1:12" ht="25.5" x14ac:dyDescent="0.25">
      <c r="A392" s="177" t="s">
        <v>295</v>
      </c>
      <c r="C392" s="322" t="s">
        <v>12</v>
      </c>
      <c r="D392" s="322">
        <v>22100003</v>
      </c>
      <c r="E392" s="340" t="s">
        <v>165</v>
      </c>
      <c r="F392" s="341" t="s">
        <v>195</v>
      </c>
      <c r="G392" s="336" t="s">
        <v>197</v>
      </c>
      <c r="H392" s="322"/>
      <c r="I392" s="322">
        <v>2019</v>
      </c>
      <c r="J392" s="322">
        <v>2020</v>
      </c>
      <c r="K392" s="322" t="s">
        <v>334</v>
      </c>
      <c r="L392" s="356">
        <v>4000000</v>
      </c>
    </row>
    <row r="393" spans="1:12" ht="25.5" x14ac:dyDescent="0.25">
      <c r="A393" s="177" t="s">
        <v>295</v>
      </c>
      <c r="C393" s="322" t="s">
        <v>12</v>
      </c>
      <c r="D393" s="322">
        <v>22100004</v>
      </c>
      <c r="E393" s="340" t="s">
        <v>165</v>
      </c>
      <c r="F393" s="341" t="s">
        <v>195</v>
      </c>
      <c r="G393" s="336" t="s">
        <v>198</v>
      </c>
      <c r="H393" s="322"/>
      <c r="I393" s="322">
        <v>2019</v>
      </c>
      <c r="J393" s="322">
        <v>2020</v>
      </c>
      <c r="K393" s="322" t="s">
        <v>334</v>
      </c>
      <c r="L393" s="356">
        <v>3100000</v>
      </c>
    </row>
    <row r="394" spans="1:12" x14ac:dyDescent="0.25">
      <c r="A394" s="177" t="s">
        <v>295</v>
      </c>
      <c r="C394" s="322" t="s">
        <v>12</v>
      </c>
      <c r="D394" s="322">
        <v>22100006</v>
      </c>
      <c r="E394" s="340" t="s">
        <v>165</v>
      </c>
      <c r="F394" s="341" t="s">
        <v>195</v>
      </c>
      <c r="G394" s="336" t="s">
        <v>199</v>
      </c>
      <c r="H394" s="322"/>
      <c r="I394" s="322">
        <v>2019</v>
      </c>
      <c r="J394" s="322">
        <v>2020</v>
      </c>
      <c r="K394" s="322" t="s">
        <v>334</v>
      </c>
      <c r="L394" s="356">
        <f>4600000</f>
        <v>4600000</v>
      </c>
    </row>
    <row r="395" spans="1:12" ht="63.75" x14ac:dyDescent="0.25">
      <c r="A395" s="177" t="s">
        <v>295</v>
      </c>
      <c r="C395" s="322" t="s">
        <v>12</v>
      </c>
      <c r="D395" s="322">
        <v>22120002</v>
      </c>
      <c r="E395" s="340" t="s">
        <v>165</v>
      </c>
      <c r="F395" s="341" t="s">
        <v>200</v>
      </c>
      <c r="G395" s="336" t="s">
        <v>201</v>
      </c>
      <c r="H395" s="322"/>
      <c r="I395" s="322">
        <v>2019</v>
      </c>
      <c r="J395" s="322">
        <v>2020</v>
      </c>
      <c r="K395" s="322" t="s">
        <v>334</v>
      </c>
      <c r="L395" s="369">
        <v>1000000</v>
      </c>
    </row>
    <row r="396" spans="1:12" ht="25.5" x14ac:dyDescent="0.25">
      <c r="A396" s="177" t="s">
        <v>295</v>
      </c>
      <c r="C396" s="322" t="s">
        <v>12</v>
      </c>
      <c r="D396" s="322">
        <v>22120005</v>
      </c>
      <c r="E396" s="340" t="s">
        <v>165</v>
      </c>
      <c r="F396" s="341" t="s">
        <v>200</v>
      </c>
      <c r="G396" s="336" t="s">
        <v>202</v>
      </c>
      <c r="H396" s="322"/>
      <c r="I396" s="322">
        <v>2019</v>
      </c>
      <c r="J396" s="322">
        <v>2020</v>
      </c>
      <c r="K396" s="322" t="s">
        <v>334</v>
      </c>
      <c r="L396" s="369">
        <v>13000000</v>
      </c>
    </row>
    <row r="397" spans="1:12" x14ac:dyDescent="0.25">
      <c r="A397" s="177" t="s">
        <v>295</v>
      </c>
      <c r="C397" s="322" t="s">
        <v>12</v>
      </c>
      <c r="D397" s="322">
        <v>22120007</v>
      </c>
      <c r="E397" s="340" t="s">
        <v>165</v>
      </c>
      <c r="F397" s="341" t="s">
        <v>200</v>
      </c>
      <c r="G397" s="336" t="s">
        <v>203</v>
      </c>
      <c r="H397" s="322"/>
      <c r="I397" s="322">
        <v>2019</v>
      </c>
      <c r="J397" s="322">
        <v>2020</v>
      </c>
      <c r="K397" s="322" t="s">
        <v>334</v>
      </c>
      <c r="L397" s="369">
        <v>1400000</v>
      </c>
    </row>
    <row r="398" spans="1:12" ht="38.25" x14ac:dyDescent="0.25">
      <c r="A398" s="177" t="s">
        <v>295</v>
      </c>
      <c r="C398" s="322" t="s">
        <v>12</v>
      </c>
      <c r="D398" s="322">
        <v>22120019</v>
      </c>
      <c r="E398" s="340" t="s">
        <v>165</v>
      </c>
      <c r="F398" s="341" t="s">
        <v>200</v>
      </c>
      <c r="G398" s="336" t="s">
        <v>205</v>
      </c>
      <c r="H398" s="322"/>
      <c r="I398" s="322">
        <v>2019</v>
      </c>
      <c r="J398" s="322">
        <v>2020</v>
      </c>
      <c r="K398" s="322" t="s">
        <v>334</v>
      </c>
      <c r="L398" s="369">
        <v>2500000</v>
      </c>
    </row>
    <row r="399" spans="1:12" ht="25.5" x14ac:dyDescent="0.25">
      <c r="A399" s="177" t="s">
        <v>295</v>
      </c>
      <c r="C399" s="322" t="s">
        <v>12</v>
      </c>
      <c r="D399" s="322">
        <v>22120027</v>
      </c>
      <c r="E399" s="340" t="s">
        <v>165</v>
      </c>
      <c r="F399" s="341" t="s">
        <v>200</v>
      </c>
      <c r="G399" s="336" t="s">
        <v>207</v>
      </c>
      <c r="H399" s="322"/>
      <c r="I399" s="322">
        <v>2019</v>
      </c>
      <c r="J399" s="322">
        <v>2020</v>
      </c>
      <c r="K399" s="322" t="s">
        <v>334</v>
      </c>
      <c r="L399" s="369">
        <v>400000</v>
      </c>
    </row>
    <row r="400" spans="1:12" x14ac:dyDescent="0.25">
      <c r="A400" s="177" t="s">
        <v>295</v>
      </c>
      <c r="C400" s="322" t="s">
        <v>12</v>
      </c>
      <c r="D400" s="322">
        <v>22180001</v>
      </c>
      <c r="E400" s="340" t="s">
        <v>165</v>
      </c>
      <c r="F400" s="341" t="s">
        <v>208</v>
      </c>
      <c r="G400" s="341" t="s">
        <v>209</v>
      </c>
      <c r="H400" s="322"/>
      <c r="I400" s="322">
        <v>2019</v>
      </c>
      <c r="J400" s="322">
        <v>2020</v>
      </c>
      <c r="K400" s="322" t="s">
        <v>334</v>
      </c>
      <c r="L400" s="356">
        <v>0</v>
      </c>
    </row>
    <row r="401" spans="1:12" ht="25.5" x14ac:dyDescent="0.25">
      <c r="A401" s="177" t="s">
        <v>295</v>
      </c>
      <c r="C401" s="322" t="s">
        <v>12</v>
      </c>
      <c r="D401" s="322">
        <v>22180002</v>
      </c>
      <c r="E401" s="340" t="s">
        <v>165</v>
      </c>
      <c r="F401" s="341" t="s">
        <v>208</v>
      </c>
      <c r="G401" s="343" t="s">
        <v>210</v>
      </c>
      <c r="H401" s="322"/>
      <c r="I401" s="322">
        <v>2019</v>
      </c>
      <c r="J401" s="322">
        <v>2020</v>
      </c>
      <c r="K401" s="322" t="s">
        <v>334</v>
      </c>
      <c r="L401" s="370">
        <v>0</v>
      </c>
    </row>
    <row r="402" spans="1:12" ht="38.25" x14ac:dyDescent="0.25">
      <c r="A402" s="177" t="s">
        <v>295</v>
      </c>
      <c r="C402" s="322" t="s">
        <v>12</v>
      </c>
      <c r="D402" s="322">
        <v>22180005</v>
      </c>
      <c r="E402" s="340" t="s">
        <v>165</v>
      </c>
      <c r="F402" s="341" t="s">
        <v>208</v>
      </c>
      <c r="G402" s="343" t="s">
        <v>211</v>
      </c>
      <c r="H402" s="322"/>
      <c r="I402" s="322">
        <v>2019</v>
      </c>
      <c r="J402" s="322">
        <v>2020</v>
      </c>
      <c r="K402" s="322" t="s">
        <v>334</v>
      </c>
      <c r="L402" s="371">
        <v>0</v>
      </c>
    </row>
    <row r="403" spans="1:12" ht="38.25" x14ac:dyDescent="0.25">
      <c r="A403" s="177" t="s">
        <v>295</v>
      </c>
      <c r="C403" s="322" t="s">
        <v>12</v>
      </c>
      <c r="D403" s="322">
        <v>22180011</v>
      </c>
      <c r="E403" s="340" t="s">
        <v>165</v>
      </c>
      <c r="F403" s="341" t="s">
        <v>208</v>
      </c>
      <c r="G403" s="343" t="s">
        <v>213</v>
      </c>
      <c r="H403" s="322"/>
      <c r="I403" s="322">
        <v>2019</v>
      </c>
      <c r="J403" s="322">
        <v>2020</v>
      </c>
      <c r="K403" s="322" t="s">
        <v>334</v>
      </c>
      <c r="L403" s="370">
        <v>0</v>
      </c>
    </row>
    <row r="404" spans="1:12" ht="38.25" x14ac:dyDescent="0.25">
      <c r="A404" s="177" t="s">
        <v>295</v>
      </c>
      <c r="C404" s="322" t="s">
        <v>12</v>
      </c>
      <c r="D404" s="322">
        <v>22180012</v>
      </c>
      <c r="E404" s="340" t="s">
        <v>165</v>
      </c>
      <c r="F404" s="341" t="s">
        <v>208</v>
      </c>
      <c r="G404" s="343" t="s">
        <v>215</v>
      </c>
      <c r="H404" s="322"/>
      <c r="I404" s="322">
        <v>2019</v>
      </c>
      <c r="J404" s="322">
        <v>2020</v>
      </c>
      <c r="K404" s="322" t="s">
        <v>334</v>
      </c>
      <c r="L404" s="371">
        <v>0</v>
      </c>
    </row>
    <row r="405" spans="1:12" x14ac:dyDescent="0.25">
      <c r="A405" s="177" t="s">
        <v>295</v>
      </c>
      <c r="C405" s="322" t="s">
        <v>12</v>
      </c>
      <c r="D405" s="322">
        <v>22900001</v>
      </c>
      <c r="E405" s="341" t="s">
        <v>216</v>
      </c>
      <c r="F405" s="336" t="s">
        <v>217</v>
      </c>
      <c r="G405" s="322"/>
      <c r="H405" s="322"/>
      <c r="I405" s="322">
        <v>2019</v>
      </c>
      <c r="J405" s="322">
        <v>2020</v>
      </c>
      <c r="K405" s="322" t="s">
        <v>334</v>
      </c>
      <c r="L405" s="356">
        <v>600000</v>
      </c>
    </row>
    <row r="406" spans="1:12" ht="25.5" x14ac:dyDescent="0.25">
      <c r="A406" s="177" t="s">
        <v>295</v>
      </c>
      <c r="C406" s="322" t="s">
        <v>12</v>
      </c>
      <c r="D406" s="322">
        <v>22900002</v>
      </c>
      <c r="E406" s="341" t="s">
        <v>216</v>
      </c>
      <c r="F406" s="336" t="s">
        <v>218</v>
      </c>
      <c r="G406" s="322"/>
      <c r="H406" s="322"/>
      <c r="I406" s="322">
        <v>2019</v>
      </c>
      <c r="J406" s="322">
        <v>2020</v>
      </c>
      <c r="K406" s="322" t="s">
        <v>334</v>
      </c>
      <c r="L406" s="356">
        <v>1000000</v>
      </c>
    </row>
    <row r="407" spans="1:12" x14ac:dyDescent="0.25">
      <c r="A407" s="177" t="s">
        <v>295</v>
      </c>
      <c r="C407" s="322" t="s">
        <v>12</v>
      </c>
      <c r="D407" s="322">
        <v>22900016</v>
      </c>
      <c r="E407" s="341" t="s">
        <v>216</v>
      </c>
      <c r="F407" s="336" t="s">
        <v>220</v>
      </c>
      <c r="G407" s="322"/>
      <c r="H407" s="322"/>
      <c r="I407" s="322">
        <v>2019</v>
      </c>
      <c r="J407" s="322">
        <v>2020</v>
      </c>
      <c r="K407" s="322" t="s">
        <v>334</v>
      </c>
      <c r="L407" s="356">
        <v>1500000</v>
      </c>
    </row>
    <row r="408" spans="1:12" x14ac:dyDescent="0.25">
      <c r="A408" s="177" t="s">
        <v>295</v>
      </c>
      <c r="C408" s="322" t="s">
        <v>12</v>
      </c>
      <c r="D408" s="322">
        <v>22900024</v>
      </c>
      <c r="E408" s="341" t="s">
        <v>216</v>
      </c>
      <c r="F408" s="336" t="s">
        <v>222</v>
      </c>
      <c r="G408" s="322"/>
      <c r="H408" s="322"/>
      <c r="I408" s="322">
        <v>2019</v>
      </c>
      <c r="J408" s="322">
        <v>2020</v>
      </c>
      <c r="K408" s="322" t="s">
        <v>334</v>
      </c>
      <c r="L408" s="356">
        <v>50000</v>
      </c>
    </row>
    <row r="409" spans="1:12" ht="25.5" x14ac:dyDescent="0.25">
      <c r="A409" s="177" t="s">
        <v>295</v>
      </c>
      <c r="C409" s="322" t="s">
        <v>12</v>
      </c>
      <c r="D409" s="322">
        <v>22900099</v>
      </c>
      <c r="E409" s="341" t="s">
        <v>216</v>
      </c>
      <c r="F409" s="336" t="s">
        <v>224</v>
      </c>
      <c r="G409" s="322"/>
      <c r="H409" s="322"/>
      <c r="I409" s="322">
        <v>2019</v>
      </c>
      <c r="J409" s="322">
        <v>2020</v>
      </c>
      <c r="K409" s="322" t="s">
        <v>334</v>
      </c>
      <c r="L409" s="356">
        <v>1500000</v>
      </c>
    </row>
    <row r="410" spans="1:12" x14ac:dyDescent="0.25">
      <c r="A410" s="177" t="s">
        <v>295</v>
      </c>
      <c r="C410" s="322" t="s">
        <v>12</v>
      </c>
      <c r="D410" s="322">
        <v>22900906</v>
      </c>
      <c r="E410" s="341" t="s">
        <v>216</v>
      </c>
      <c r="F410" s="336" t="s">
        <v>226</v>
      </c>
      <c r="G410" s="322"/>
      <c r="H410" s="322"/>
      <c r="I410" s="322">
        <v>2019</v>
      </c>
      <c r="J410" s="322">
        <v>2020</v>
      </c>
      <c r="K410" s="322" t="s">
        <v>334</v>
      </c>
      <c r="L410" s="356">
        <v>1000000</v>
      </c>
    </row>
    <row r="411" spans="1:12" x14ac:dyDescent="0.25">
      <c r="A411" s="177" t="s">
        <v>295</v>
      </c>
      <c r="C411" s="322" t="s">
        <v>12</v>
      </c>
      <c r="D411" s="322">
        <v>22900922</v>
      </c>
      <c r="E411" s="341" t="s">
        <v>216</v>
      </c>
      <c r="F411" s="344" t="s">
        <v>228</v>
      </c>
      <c r="G411" s="322"/>
      <c r="H411" s="322"/>
      <c r="I411" s="322">
        <v>2019</v>
      </c>
      <c r="J411" s="322">
        <v>2020</v>
      </c>
      <c r="K411" s="322" t="s">
        <v>334</v>
      </c>
      <c r="L411" s="356">
        <v>1000000</v>
      </c>
    </row>
    <row r="412" spans="1:12" ht="20.25" customHeight="1" x14ac:dyDescent="0.25">
      <c r="A412" s="177" t="s">
        <v>295</v>
      </c>
      <c r="C412" s="322" t="s">
        <v>12</v>
      </c>
      <c r="D412" s="322">
        <v>26210001</v>
      </c>
      <c r="E412" s="340" t="s">
        <v>229</v>
      </c>
      <c r="F412" s="341" t="s">
        <v>230</v>
      </c>
      <c r="G412" s="336" t="s">
        <v>231</v>
      </c>
      <c r="H412" s="322"/>
      <c r="I412" s="322">
        <v>2019</v>
      </c>
      <c r="J412" s="322">
        <v>2020</v>
      </c>
      <c r="K412" s="322" t="s">
        <v>334</v>
      </c>
      <c r="L412" s="372">
        <v>100000</v>
      </c>
    </row>
    <row r="413" spans="1:12" ht="18" customHeight="1" x14ac:dyDescent="0.25">
      <c r="A413" s="177" t="s">
        <v>295</v>
      </c>
      <c r="C413" s="322" t="s">
        <v>12</v>
      </c>
      <c r="D413" s="322">
        <v>26210002</v>
      </c>
      <c r="E413" s="340" t="s">
        <v>229</v>
      </c>
      <c r="F413" s="341" t="s">
        <v>230</v>
      </c>
      <c r="G413" s="336" t="s">
        <v>232</v>
      </c>
      <c r="H413" s="322"/>
      <c r="I413" s="322">
        <v>2019</v>
      </c>
      <c r="J413" s="322">
        <v>2020</v>
      </c>
      <c r="K413" s="322" t="s">
        <v>334</v>
      </c>
      <c r="L413" s="356">
        <v>55000</v>
      </c>
    </row>
    <row r="414" spans="1:12" ht="15.75" customHeight="1" x14ac:dyDescent="0.25">
      <c r="A414" s="177" t="s">
        <v>295</v>
      </c>
      <c r="C414" s="322" t="s">
        <v>12</v>
      </c>
      <c r="D414" s="322">
        <v>26210003</v>
      </c>
      <c r="E414" s="340" t="s">
        <v>229</v>
      </c>
      <c r="F414" s="341" t="s">
        <v>230</v>
      </c>
      <c r="G414" s="336" t="s">
        <v>233</v>
      </c>
      <c r="H414" s="322"/>
      <c r="I414" s="322">
        <v>2019</v>
      </c>
      <c r="J414" s="322">
        <v>2020</v>
      </c>
      <c r="K414" s="322" t="s">
        <v>334</v>
      </c>
      <c r="L414" s="356">
        <v>5000</v>
      </c>
    </row>
    <row r="415" spans="1:12" ht="18.75" customHeight="1" x14ac:dyDescent="0.25">
      <c r="A415" s="177" t="s">
        <v>295</v>
      </c>
      <c r="C415" s="322" t="s">
        <v>12</v>
      </c>
      <c r="D415" s="322">
        <v>26210004</v>
      </c>
      <c r="E415" s="340" t="s">
        <v>229</v>
      </c>
      <c r="F415" s="341" t="s">
        <v>230</v>
      </c>
      <c r="G415" s="336" t="s">
        <v>234</v>
      </c>
      <c r="H415" s="322"/>
      <c r="I415" s="322">
        <v>2019</v>
      </c>
      <c r="J415" s="322">
        <v>2020</v>
      </c>
      <c r="K415" s="322" t="s">
        <v>334</v>
      </c>
      <c r="L415" s="356">
        <v>215000</v>
      </c>
    </row>
    <row r="416" spans="1:12" ht="21.75" customHeight="1" x14ac:dyDescent="0.25">
      <c r="A416" s="177" t="s">
        <v>295</v>
      </c>
      <c r="C416" s="322" t="s">
        <v>12</v>
      </c>
      <c r="D416" s="322">
        <v>26210162</v>
      </c>
      <c r="E416" s="340" t="s">
        <v>229</v>
      </c>
      <c r="F416" s="341" t="s">
        <v>230</v>
      </c>
      <c r="G416" s="336" t="s">
        <v>236</v>
      </c>
      <c r="H416" s="322"/>
      <c r="I416" s="322">
        <v>2019</v>
      </c>
      <c r="J416" s="322">
        <v>2020</v>
      </c>
      <c r="K416" s="322" t="s">
        <v>334</v>
      </c>
      <c r="L416" s="356">
        <v>140000</v>
      </c>
    </row>
    <row r="417" spans="1:12" ht="21" customHeight="1" x14ac:dyDescent="0.25">
      <c r="A417" s="177" t="s">
        <v>295</v>
      </c>
      <c r="C417" s="322" t="s">
        <v>12</v>
      </c>
      <c r="D417" s="322">
        <v>26210164</v>
      </c>
      <c r="E417" s="340" t="s">
        <v>229</v>
      </c>
      <c r="F417" s="341" t="s">
        <v>230</v>
      </c>
      <c r="G417" s="336" t="s">
        <v>238</v>
      </c>
      <c r="H417" s="322"/>
      <c r="I417" s="322">
        <v>2019</v>
      </c>
      <c r="J417" s="322">
        <v>2020</v>
      </c>
      <c r="K417" s="322" t="s">
        <v>334</v>
      </c>
      <c r="L417" s="356">
        <v>50000</v>
      </c>
    </row>
    <row r="418" spans="1:12" ht="38.25" x14ac:dyDescent="0.25">
      <c r="A418" s="177" t="s">
        <v>295</v>
      </c>
      <c r="C418" s="322" t="s">
        <v>12</v>
      </c>
      <c r="D418" s="322">
        <v>26313126</v>
      </c>
      <c r="E418" s="341" t="s">
        <v>239</v>
      </c>
      <c r="F418" s="341" t="s">
        <v>239</v>
      </c>
      <c r="G418" s="336" t="s">
        <v>241</v>
      </c>
      <c r="H418" s="322"/>
      <c r="I418" s="322">
        <v>2019</v>
      </c>
      <c r="J418" s="322">
        <v>2020</v>
      </c>
      <c r="K418" s="322" t="s">
        <v>334</v>
      </c>
      <c r="L418" s="373">
        <v>1000000</v>
      </c>
    </row>
    <row r="419" spans="1:12" ht="38.25" x14ac:dyDescent="0.25">
      <c r="A419" s="177" t="s">
        <v>295</v>
      </c>
      <c r="C419" s="322" t="s">
        <v>12</v>
      </c>
      <c r="D419" s="322">
        <v>27210010</v>
      </c>
      <c r="E419" s="340" t="s">
        <v>242</v>
      </c>
      <c r="F419" s="341" t="s">
        <v>243</v>
      </c>
      <c r="G419" s="336" t="s">
        <v>244</v>
      </c>
      <c r="H419" s="322"/>
      <c r="I419" s="322">
        <v>2019</v>
      </c>
      <c r="J419" s="322">
        <v>2020</v>
      </c>
      <c r="K419" s="322" t="s">
        <v>334</v>
      </c>
      <c r="L419" s="356">
        <v>2000000</v>
      </c>
    </row>
    <row r="420" spans="1:12" ht="38.25" x14ac:dyDescent="0.25">
      <c r="A420" s="177" t="s">
        <v>295</v>
      </c>
      <c r="C420" s="322" t="s">
        <v>12</v>
      </c>
      <c r="D420" s="374">
        <v>28211006</v>
      </c>
      <c r="E420" s="340" t="s">
        <v>245</v>
      </c>
      <c r="F420" s="341" t="s">
        <v>246</v>
      </c>
      <c r="G420" s="336" t="s">
        <v>247</v>
      </c>
      <c r="H420" s="322"/>
      <c r="I420" s="322">
        <v>2019</v>
      </c>
      <c r="J420" s="322">
        <v>2020</v>
      </c>
      <c r="K420" s="322" t="s">
        <v>334</v>
      </c>
      <c r="L420" s="356">
        <v>2500000</v>
      </c>
    </row>
    <row r="421" spans="1:12" ht="25.5" x14ac:dyDescent="0.25">
      <c r="A421" s="177" t="s">
        <v>295</v>
      </c>
      <c r="C421" s="348" t="s">
        <v>248</v>
      </c>
      <c r="D421" s="322">
        <v>31112015</v>
      </c>
      <c r="E421" s="349" t="s">
        <v>249</v>
      </c>
      <c r="F421" s="341" t="s">
        <v>251</v>
      </c>
      <c r="G421" s="322" t="s">
        <v>253</v>
      </c>
      <c r="H421" s="322" t="s">
        <v>298</v>
      </c>
      <c r="I421" s="322">
        <v>2019</v>
      </c>
      <c r="J421" s="322">
        <v>2020</v>
      </c>
      <c r="K421" s="322" t="s">
        <v>334</v>
      </c>
      <c r="L421" s="369">
        <f>213000000-57000000</f>
        <v>156000000</v>
      </c>
    </row>
    <row r="422" spans="1:12" ht="25.5" x14ac:dyDescent="0.25">
      <c r="A422" s="177" t="s">
        <v>295</v>
      </c>
      <c r="C422" s="348" t="s">
        <v>248</v>
      </c>
      <c r="D422" s="322">
        <v>31112015</v>
      </c>
      <c r="E422" s="349" t="s">
        <v>249</v>
      </c>
      <c r="F422" s="341" t="s">
        <v>251</v>
      </c>
      <c r="G422" s="322" t="s">
        <v>253</v>
      </c>
      <c r="H422" s="351" t="s">
        <v>299</v>
      </c>
      <c r="I422" s="322">
        <v>2019</v>
      </c>
      <c r="J422" s="322">
        <v>2020</v>
      </c>
      <c r="K422" s="322" t="s">
        <v>334</v>
      </c>
      <c r="L422" s="350">
        <v>0</v>
      </c>
    </row>
    <row r="423" spans="1:12" ht="25.5" x14ac:dyDescent="0.25">
      <c r="C423" s="348" t="s">
        <v>248</v>
      </c>
      <c r="D423" s="322">
        <v>31112015</v>
      </c>
      <c r="E423" s="349" t="s">
        <v>249</v>
      </c>
      <c r="F423" s="341" t="s">
        <v>251</v>
      </c>
      <c r="G423" s="322" t="s">
        <v>253</v>
      </c>
      <c r="H423" s="351" t="s">
        <v>300</v>
      </c>
      <c r="I423" s="322">
        <v>2019</v>
      </c>
      <c r="J423" s="322">
        <v>2020</v>
      </c>
      <c r="K423" s="322" t="s">
        <v>334</v>
      </c>
      <c r="L423" s="350">
        <v>0</v>
      </c>
    </row>
    <row r="424" spans="1:12" ht="25.5" x14ac:dyDescent="0.25">
      <c r="A424" s="177" t="s">
        <v>295</v>
      </c>
      <c r="C424" s="348" t="s">
        <v>248</v>
      </c>
      <c r="D424" s="322">
        <v>31112415</v>
      </c>
      <c r="E424" s="349" t="s">
        <v>249</v>
      </c>
      <c r="F424" s="322" t="s">
        <v>256</v>
      </c>
      <c r="G424" s="336" t="s">
        <v>301</v>
      </c>
      <c r="H424" s="336"/>
      <c r="I424" s="322">
        <v>2019</v>
      </c>
      <c r="J424" s="322">
        <v>2020</v>
      </c>
      <c r="K424" s="322" t="s">
        <v>334</v>
      </c>
      <c r="L424" s="350">
        <v>0</v>
      </c>
    </row>
    <row r="425" spans="1:12" ht="25.5" x14ac:dyDescent="0.25">
      <c r="C425" s="348" t="s">
        <v>248</v>
      </c>
      <c r="D425" s="322">
        <v>31112415</v>
      </c>
      <c r="E425" s="349" t="s">
        <v>249</v>
      </c>
      <c r="F425" s="322" t="s">
        <v>256</v>
      </c>
      <c r="G425" s="336" t="s">
        <v>302</v>
      </c>
      <c r="H425" s="336"/>
      <c r="I425" s="322">
        <v>2019</v>
      </c>
      <c r="J425" s="322">
        <v>2020</v>
      </c>
      <c r="K425" s="322" t="s">
        <v>334</v>
      </c>
      <c r="L425" s="350">
        <v>0</v>
      </c>
    </row>
    <row r="426" spans="1:12" ht="25.5" x14ac:dyDescent="0.25">
      <c r="A426" s="177" t="s">
        <v>295</v>
      </c>
      <c r="C426" s="348" t="s">
        <v>248</v>
      </c>
      <c r="D426" s="322">
        <v>31112442</v>
      </c>
      <c r="E426" s="349" t="s">
        <v>249</v>
      </c>
      <c r="F426" s="352" t="s">
        <v>251</v>
      </c>
      <c r="G426" s="336" t="s">
        <v>260</v>
      </c>
      <c r="H426" s="322"/>
      <c r="I426" s="322">
        <v>2019</v>
      </c>
      <c r="J426" s="322">
        <v>2020</v>
      </c>
      <c r="K426" s="322" t="s">
        <v>334</v>
      </c>
      <c r="L426" s="350">
        <v>0</v>
      </c>
    </row>
    <row r="427" spans="1:12" ht="25.5" x14ac:dyDescent="0.25">
      <c r="A427" s="177" t="s">
        <v>295</v>
      </c>
      <c r="C427" s="348" t="s">
        <v>248</v>
      </c>
      <c r="D427" s="322">
        <v>31112801</v>
      </c>
      <c r="E427" s="349" t="s">
        <v>249</v>
      </c>
      <c r="F427" s="352" t="s">
        <v>251</v>
      </c>
      <c r="G427" s="336" t="s">
        <v>262</v>
      </c>
      <c r="H427" s="322"/>
      <c r="I427" s="322">
        <v>2019</v>
      </c>
      <c r="J427" s="322">
        <v>2020</v>
      </c>
      <c r="K427" s="322" t="s">
        <v>334</v>
      </c>
      <c r="L427" s="350">
        <v>0</v>
      </c>
    </row>
    <row r="428" spans="1:12" ht="25.5" x14ac:dyDescent="0.25">
      <c r="A428" s="177" t="s">
        <v>295</v>
      </c>
      <c r="C428" s="348" t="s">
        <v>248</v>
      </c>
      <c r="D428" s="322">
        <v>31121801</v>
      </c>
      <c r="E428" s="349" t="s">
        <v>249</v>
      </c>
      <c r="F428" s="341" t="s">
        <v>263</v>
      </c>
      <c r="G428" s="351" t="s">
        <v>264</v>
      </c>
      <c r="H428" s="322"/>
      <c r="I428" s="322">
        <v>2019</v>
      </c>
      <c r="J428" s="322">
        <v>2020</v>
      </c>
      <c r="K428" s="322" t="s">
        <v>334</v>
      </c>
      <c r="L428" s="350">
        <v>0</v>
      </c>
    </row>
    <row r="429" spans="1:12" ht="38.25" x14ac:dyDescent="0.25">
      <c r="A429" s="177" t="s">
        <v>295</v>
      </c>
      <c r="C429" s="348" t="s">
        <v>248</v>
      </c>
      <c r="D429" s="338">
        <v>31122802</v>
      </c>
      <c r="E429" s="349" t="s">
        <v>249</v>
      </c>
      <c r="F429" s="341" t="s">
        <v>265</v>
      </c>
      <c r="G429" s="336" t="s">
        <v>267</v>
      </c>
      <c r="H429" s="353" t="s">
        <v>311</v>
      </c>
      <c r="I429" s="322">
        <v>2019</v>
      </c>
      <c r="J429" s="322">
        <v>2020</v>
      </c>
      <c r="K429" s="322" t="s">
        <v>334</v>
      </c>
      <c r="L429" s="350">
        <v>0</v>
      </c>
    </row>
    <row r="430" spans="1:12" ht="25.5" x14ac:dyDescent="0.25">
      <c r="C430" s="348" t="s">
        <v>248</v>
      </c>
      <c r="D430" s="338">
        <v>31122802</v>
      </c>
      <c r="E430" s="349" t="s">
        <v>249</v>
      </c>
      <c r="F430" s="341" t="s">
        <v>265</v>
      </c>
      <c r="G430" s="336" t="s">
        <v>267</v>
      </c>
      <c r="H430" s="353" t="s">
        <v>312</v>
      </c>
      <c r="I430" s="322">
        <v>2019</v>
      </c>
      <c r="J430" s="322">
        <v>2020</v>
      </c>
      <c r="K430" s="322" t="s">
        <v>334</v>
      </c>
      <c r="L430" s="350">
        <v>1000000</v>
      </c>
    </row>
    <row r="431" spans="1:12" ht="51" x14ac:dyDescent="0.25">
      <c r="C431" s="348" t="s">
        <v>248</v>
      </c>
      <c r="D431" s="338">
        <v>31122802</v>
      </c>
      <c r="E431" s="349" t="s">
        <v>249</v>
      </c>
      <c r="F431" s="341" t="s">
        <v>265</v>
      </c>
      <c r="G431" s="336" t="s">
        <v>267</v>
      </c>
      <c r="H431" s="353" t="s">
        <v>313</v>
      </c>
      <c r="I431" s="322">
        <v>2019</v>
      </c>
      <c r="J431" s="322">
        <v>2020</v>
      </c>
      <c r="K431" s="322" t="s">
        <v>334</v>
      </c>
      <c r="L431" s="350">
        <v>0</v>
      </c>
    </row>
    <row r="432" spans="1:12" ht="63.75" x14ac:dyDescent="0.25">
      <c r="C432" s="348" t="s">
        <v>248</v>
      </c>
      <c r="D432" s="338">
        <v>31122802</v>
      </c>
      <c r="E432" s="349" t="s">
        <v>249</v>
      </c>
      <c r="F432" s="341" t="s">
        <v>265</v>
      </c>
      <c r="G432" s="336" t="s">
        <v>267</v>
      </c>
      <c r="H432" s="353" t="s">
        <v>314</v>
      </c>
      <c r="I432" s="322">
        <v>2019</v>
      </c>
      <c r="J432" s="322">
        <v>2020</v>
      </c>
      <c r="K432" s="322" t="s">
        <v>334</v>
      </c>
      <c r="L432" s="350">
        <v>0</v>
      </c>
    </row>
    <row r="433" spans="1:12" ht="89.25" x14ac:dyDescent="0.25">
      <c r="C433" s="348" t="s">
        <v>248</v>
      </c>
      <c r="D433" s="338">
        <v>31122802</v>
      </c>
      <c r="E433" s="349" t="s">
        <v>249</v>
      </c>
      <c r="F433" s="341" t="s">
        <v>265</v>
      </c>
      <c r="G433" s="336" t="s">
        <v>267</v>
      </c>
      <c r="H433" s="353" t="s">
        <v>315</v>
      </c>
      <c r="I433" s="322">
        <v>2019</v>
      </c>
      <c r="J433" s="322">
        <v>2020</v>
      </c>
      <c r="K433" s="322" t="s">
        <v>334</v>
      </c>
      <c r="L433" s="350">
        <v>0</v>
      </c>
    </row>
    <row r="434" spans="1:12" ht="63.75" x14ac:dyDescent="0.25">
      <c r="C434" s="348" t="s">
        <v>248</v>
      </c>
      <c r="D434" s="338">
        <v>31122802</v>
      </c>
      <c r="E434" s="349" t="s">
        <v>249</v>
      </c>
      <c r="F434" s="341" t="s">
        <v>265</v>
      </c>
      <c r="G434" s="336" t="s">
        <v>267</v>
      </c>
      <c r="H434" s="353" t="s">
        <v>316</v>
      </c>
      <c r="I434" s="322">
        <v>2019</v>
      </c>
      <c r="J434" s="322">
        <v>2020</v>
      </c>
      <c r="K434" s="322" t="s">
        <v>334</v>
      </c>
      <c r="L434" s="350">
        <v>0</v>
      </c>
    </row>
    <row r="435" spans="1:12" ht="51" x14ac:dyDescent="0.25">
      <c r="C435" s="348" t="s">
        <v>248</v>
      </c>
      <c r="D435" s="338">
        <v>31122802</v>
      </c>
      <c r="E435" s="349" t="s">
        <v>249</v>
      </c>
      <c r="F435" s="341" t="s">
        <v>265</v>
      </c>
      <c r="G435" s="336" t="s">
        <v>267</v>
      </c>
      <c r="H435" s="354" t="s">
        <v>317</v>
      </c>
      <c r="I435" s="322">
        <v>2019</v>
      </c>
      <c r="J435" s="322">
        <v>2020</v>
      </c>
      <c r="K435" s="322" t="s">
        <v>334</v>
      </c>
      <c r="L435" s="350">
        <v>0</v>
      </c>
    </row>
    <row r="436" spans="1:12" ht="38.25" x14ac:dyDescent="0.25">
      <c r="A436" s="177" t="s">
        <v>295</v>
      </c>
      <c r="C436" s="348" t="s">
        <v>248</v>
      </c>
      <c r="D436" s="322">
        <v>31122814</v>
      </c>
      <c r="E436" s="349" t="s">
        <v>249</v>
      </c>
      <c r="F436" s="341" t="s">
        <v>265</v>
      </c>
      <c r="G436" s="336" t="s">
        <v>276</v>
      </c>
      <c r="H436" s="322"/>
      <c r="I436" s="322">
        <v>2019</v>
      </c>
      <c r="J436" s="322">
        <v>2020</v>
      </c>
      <c r="K436" s="322" t="s">
        <v>334</v>
      </c>
      <c r="L436" s="350">
        <v>0</v>
      </c>
    </row>
    <row r="437" spans="1:12" ht="51" x14ac:dyDescent="0.25">
      <c r="A437" s="177" t="s">
        <v>295</v>
      </c>
      <c r="C437" s="348" t="s">
        <v>248</v>
      </c>
      <c r="D437" s="338">
        <v>31132401</v>
      </c>
      <c r="E437" s="349" t="s">
        <v>249</v>
      </c>
      <c r="F437" s="341" t="s">
        <v>277</v>
      </c>
      <c r="G437" s="343" t="s">
        <v>279</v>
      </c>
      <c r="H437" s="323" t="s">
        <v>280</v>
      </c>
      <c r="I437" s="322">
        <v>2019</v>
      </c>
      <c r="J437" s="322">
        <v>2020</v>
      </c>
      <c r="K437" s="322" t="s">
        <v>334</v>
      </c>
      <c r="L437" s="350">
        <v>0</v>
      </c>
    </row>
    <row r="438" spans="1:12" ht="38.25" x14ac:dyDescent="0.25">
      <c r="A438" s="177" t="s">
        <v>295</v>
      </c>
      <c r="C438" s="348" t="s">
        <v>248</v>
      </c>
      <c r="D438" s="338">
        <v>31132401</v>
      </c>
      <c r="E438" s="349" t="s">
        <v>249</v>
      </c>
      <c r="F438" s="341" t="s">
        <v>277</v>
      </c>
      <c r="G438" s="343" t="s">
        <v>279</v>
      </c>
      <c r="H438" s="323" t="s">
        <v>281</v>
      </c>
      <c r="I438" s="322">
        <v>2019</v>
      </c>
      <c r="J438" s="322">
        <v>2020</v>
      </c>
      <c r="K438" s="322" t="s">
        <v>334</v>
      </c>
      <c r="L438" s="350">
        <v>0</v>
      </c>
    </row>
    <row r="440" spans="1:12" x14ac:dyDescent="0.25">
      <c r="A440" s="177" t="s">
        <v>295</v>
      </c>
      <c r="C440" s="377" t="s">
        <v>12</v>
      </c>
      <c r="D440" s="377">
        <v>21110001</v>
      </c>
      <c r="E440" s="377" t="s">
        <v>13</v>
      </c>
      <c r="F440" s="377" t="s">
        <v>14</v>
      </c>
      <c r="G440" s="377" t="s">
        <v>18</v>
      </c>
      <c r="H440" s="378" t="s">
        <v>20</v>
      </c>
      <c r="I440" s="377">
        <v>2020</v>
      </c>
      <c r="J440" s="377">
        <v>2021</v>
      </c>
      <c r="K440" s="377" t="s">
        <v>334</v>
      </c>
      <c r="L440" s="369">
        <v>2472000</v>
      </c>
    </row>
    <row r="441" spans="1:12" ht="25.5" x14ac:dyDescent="0.25">
      <c r="A441" s="177" t="s">
        <v>295</v>
      </c>
      <c r="C441" s="377" t="s">
        <v>12</v>
      </c>
      <c r="D441" s="377">
        <v>21110001</v>
      </c>
      <c r="E441" s="377" t="s">
        <v>13</v>
      </c>
      <c r="F441" s="377" t="s">
        <v>14</v>
      </c>
      <c r="G441" s="377" t="s">
        <v>18</v>
      </c>
      <c r="H441" s="378" t="s">
        <v>22</v>
      </c>
      <c r="I441" s="377">
        <v>2020</v>
      </c>
      <c r="J441" s="377">
        <v>2021</v>
      </c>
      <c r="K441" s="377" t="s">
        <v>334</v>
      </c>
      <c r="L441" s="369">
        <v>2112000</v>
      </c>
    </row>
    <row r="442" spans="1:12" ht="25.5" x14ac:dyDescent="0.25">
      <c r="A442" s="177" t="s">
        <v>295</v>
      </c>
      <c r="C442" s="377" t="s">
        <v>12</v>
      </c>
      <c r="D442" s="377">
        <v>21110001</v>
      </c>
      <c r="E442" s="377" t="s">
        <v>13</v>
      </c>
      <c r="F442" s="377" t="s">
        <v>14</v>
      </c>
      <c r="G442" s="377" t="s">
        <v>18</v>
      </c>
      <c r="H442" s="378" t="s">
        <v>318</v>
      </c>
      <c r="I442" s="377">
        <v>2020</v>
      </c>
      <c r="J442" s="377">
        <v>2021</v>
      </c>
      <c r="K442" s="377" t="s">
        <v>334</v>
      </c>
      <c r="L442" s="379">
        <v>0</v>
      </c>
    </row>
    <row r="443" spans="1:12" ht="25.5" x14ac:dyDescent="0.25">
      <c r="A443" s="177" t="s">
        <v>295</v>
      </c>
      <c r="C443" s="377" t="s">
        <v>12</v>
      </c>
      <c r="D443" s="377">
        <v>21110001</v>
      </c>
      <c r="E443" s="377" t="s">
        <v>13</v>
      </c>
      <c r="F443" s="377" t="s">
        <v>14</v>
      </c>
      <c r="G443" s="377" t="s">
        <v>18</v>
      </c>
      <c r="H443" s="378" t="s">
        <v>319</v>
      </c>
      <c r="I443" s="377">
        <v>2020</v>
      </c>
      <c r="J443" s="377">
        <v>2021</v>
      </c>
      <c r="K443" s="377" t="s">
        <v>334</v>
      </c>
      <c r="L443" s="379">
        <v>0</v>
      </c>
    </row>
    <row r="444" spans="1:12" x14ac:dyDescent="0.25">
      <c r="A444" s="177" t="s">
        <v>295</v>
      </c>
      <c r="C444" s="377" t="s">
        <v>12</v>
      </c>
      <c r="D444" s="377">
        <v>21110001</v>
      </c>
      <c r="E444" s="377" t="s">
        <v>13</v>
      </c>
      <c r="F444" s="377" t="s">
        <v>14</v>
      </c>
      <c r="G444" s="377" t="s">
        <v>18</v>
      </c>
      <c r="H444" s="378" t="s">
        <v>26</v>
      </c>
      <c r="I444" s="377">
        <v>2020</v>
      </c>
      <c r="J444" s="377">
        <v>2021</v>
      </c>
      <c r="K444" s="377" t="s">
        <v>334</v>
      </c>
      <c r="L444" s="369">
        <v>37392000</v>
      </c>
    </row>
    <row r="445" spans="1:12" ht="51" x14ac:dyDescent="0.25">
      <c r="A445" s="177" t="s">
        <v>295</v>
      </c>
      <c r="C445" s="377" t="s">
        <v>12</v>
      </c>
      <c r="D445" s="377">
        <v>21110001</v>
      </c>
      <c r="E445" s="377" t="s">
        <v>13</v>
      </c>
      <c r="F445" s="377" t="s">
        <v>14</v>
      </c>
      <c r="G445" s="377" t="s">
        <v>18</v>
      </c>
      <c r="H445" s="378" t="s">
        <v>28</v>
      </c>
      <c r="I445" s="377">
        <v>2020</v>
      </c>
      <c r="J445" s="377">
        <v>2021</v>
      </c>
      <c r="K445" s="377" t="s">
        <v>334</v>
      </c>
      <c r="L445" s="369">
        <v>1680000</v>
      </c>
    </row>
    <row r="446" spans="1:12" ht="51" x14ac:dyDescent="0.25">
      <c r="A446" s="177" t="s">
        <v>295</v>
      </c>
      <c r="C446" s="377" t="s">
        <v>12</v>
      </c>
      <c r="D446" s="377">
        <v>21110001</v>
      </c>
      <c r="E446" s="377" t="s">
        <v>13</v>
      </c>
      <c r="F446" s="377" t="s">
        <v>14</v>
      </c>
      <c r="G446" s="377" t="s">
        <v>18</v>
      </c>
      <c r="H446" s="378" t="s">
        <v>30</v>
      </c>
      <c r="I446" s="377">
        <v>2020</v>
      </c>
      <c r="J446" s="377">
        <v>2021</v>
      </c>
      <c r="K446" s="377" t="s">
        <v>334</v>
      </c>
      <c r="L446" s="369">
        <v>2928000</v>
      </c>
    </row>
    <row r="447" spans="1:12" ht="51" x14ac:dyDescent="0.25">
      <c r="A447" s="177" t="s">
        <v>295</v>
      </c>
      <c r="C447" s="377" t="s">
        <v>12</v>
      </c>
      <c r="D447" s="377">
        <v>21110001</v>
      </c>
      <c r="E447" s="377" t="s">
        <v>13</v>
      </c>
      <c r="F447" s="377" t="s">
        <v>14</v>
      </c>
      <c r="G447" s="377" t="s">
        <v>18</v>
      </c>
      <c r="H447" s="378" t="s">
        <v>32</v>
      </c>
      <c r="I447" s="377">
        <v>2020</v>
      </c>
      <c r="J447" s="377">
        <v>2021</v>
      </c>
      <c r="K447" s="377" t="s">
        <v>334</v>
      </c>
      <c r="L447" s="369">
        <v>1428000</v>
      </c>
    </row>
    <row r="448" spans="1:12" ht="51" x14ac:dyDescent="0.25">
      <c r="A448" s="177" t="s">
        <v>295</v>
      </c>
      <c r="C448" s="377" t="s">
        <v>12</v>
      </c>
      <c r="D448" s="377">
        <v>21110001</v>
      </c>
      <c r="E448" s="377" t="s">
        <v>13</v>
      </c>
      <c r="F448" s="377" t="s">
        <v>14</v>
      </c>
      <c r="G448" s="377" t="s">
        <v>18</v>
      </c>
      <c r="H448" s="378" t="s">
        <v>34</v>
      </c>
      <c r="I448" s="377">
        <v>2020</v>
      </c>
      <c r="J448" s="377">
        <v>2021</v>
      </c>
      <c r="K448" s="377" t="s">
        <v>334</v>
      </c>
      <c r="L448" s="369">
        <v>1428000</v>
      </c>
    </row>
    <row r="449" spans="1:12" ht="38.25" x14ac:dyDescent="0.25">
      <c r="A449" s="177" t="s">
        <v>295</v>
      </c>
      <c r="C449" s="377" t="s">
        <v>12</v>
      </c>
      <c r="D449" s="377">
        <v>21110001</v>
      </c>
      <c r="E449" s="377" t="s">
        <v>13</v>
      </c>
      <c r="F449" s="377" t="s">
        <v>14</v>
      </c>
      <c r="G449" s="377" t="s">
        <v>18</v>
      </c>
      <c r="H449" s="378" t="s">
        <v>36</v>
      </c>
      <c r="I449" s="377">
        <v>2020</v>
      </c>
      <c r="J449" s="377">
        <v>2021</v>
      </c>
      <c r="K449" s="377" t="s">
        <v>334</v>
      </c>
      <c r="L449" s="369">
        <v>2640000</v>
      </c>
    </row>
    <row r="450" spans="1:12" ht="38.25" x14ac:dyDescent="0.25">
      <c r="A450" s="177" t="s">
        <v>295</v>
      </c>
      <c r="C450" s="377" t="s">
        <v>12</v>
      </c>
      <c r="D450" s="377">
        <v>21110001</v>
      </c>
      <c r="E450" s="377" t="s">
        <v>13</v>
      </c>
      <c r="F450" s="377" t="s">
        <v>14</v>
      </c>
      <c r="G450" s="377" t="s">
        <v>18</v>
      </c>
      <c r="H450" s="378" t="s">
        <v>38</v>
      </c>
      <c r="I450" s="377">
        <v>2020</v>
      </c>
      <c r="J450" s="377">
        <v>2021</v>
      </c>
      <c r="K450" s="377" t="s">
        <v>334</v>
      </c>
      <c r="L450" s="369">
        <v>1428000</v>
      </c>
    </row>
    <row r="451" spans="1:12" ht="38.25" x14ac:dyDescent="0.25">
      <c r="A451" s="177" t="s">
        <v>295</v>
      </c>
      <c r="C451" s="377" t="s">
        <v>12</v>
      </c>
      <c r="D451" s="377">
        <v>21110001</v>
      </c>
      <c r="E451" s="377" t="s">
        <v>13</v>
      </c>
      <c r="F451" s="377" t="s">
        <v>14</v>
      </c>
      <c r="G451" s="377" t="s">
        <v>18</v>
      </c>
      <c r="H451" s="378" t="s">
        <v>40</v>
      </c>
      <c r="I451" s="377">
        <v>2020</v>
      </c>
      <c r="J451" s="377">
        <v>2021</v>
      </c>
      <c r="K451" s="377" t="s">
        <v>334</v>
      </c>
      <c r="L451" s="369">
        <v>1320000</v>
      </c>
    </row>
    <row r="452" spans="1:12" ht="76.5" x14ac:dyDescent="0.25">
      <c r="A452" s="177" t="s">
        <v>295</v>
      </c>
      <c r="C452" s="377" t="s">
        <v>12</v>
      </c>
      <c r="D452" s="377">
        <v>21110001</v>
      </c>
      <c r="E452" s="377" t="s">
        <v>13</v>
      </c>
      <c r="F452" s="377" t="s">
        <v>14</v>
      </c>
      <c r="G452" s="377" t="s">
        <v>18</v>
      </c>
      <c r="H452" s="378" t="s">
        <v>320</v>
      </c>
      <c r="I452" s="377">
        <v>2020</v>
      </c>
      <c r="J452" s="377">
        <v>2021</v>
      </c>
      <c r="K452" s="377" t="s">
        <v>334</v>
      </c>
      <c r="L452" s="369">
        <v>0</v>
      </c>
    </row>
    <row r="453" spans="1:12" ht="38.25" x14ac:dyDescent="0.25">
      <c r="A453" s="177" t="s">
        <v>295</v>
      </c>
      <c r="C453" s="377" t="s">
        <v>12</v>
      </c>
      <c r="D453" s="377">
        <v>21110001</v>
      </c>
      <c r="E453" s="377" t="s">
        <v>13</v>
      </c>
      <c r="F453" s="377" t="s">
        <v>14</v>
      </c>
      <c r="G453" s="377" t="s">
        <v>18</v>
      </c>
      <c r="H453" s="378" t="s">
        <v>43</v>
      </c>
      <c r="I453" s="377">
        <v>2020</v>
      </c>
      <c r="J453" s="377">
        <v>2021</v>
      </c>
      <c r="K453" s="377" t="s">
        <v>334</v>
      </c>
      <c r="L453" s="380">
        <v>13770000</v>
      </c>
    </row>
    <row r="454" spans="1:12" ht="25.5" x14ac:dyDescent="0.25">
      <c r="A454" s="177" t="s">
        <v>295</v>
      </c>
      <c r="C454" s="377" t="s">
        <v>12</v>
      </c>
      <c r="D454" s="377">
        <v>21110001</v>
      </c>
      <c r="E454" s="377" t="s">
        <v>13</v>
      </c>
      <c r="F454" s="377" t="s">
        <v>14</v>
      </c>
      <c r="G454" s="377" t="s">
        <v>18</v>
      </c>
      <c r="H454" s="378" t="s">
        <v>45</v>
      </c>
      <c r="I454" s="377">
        <v>2020</v>
      </c>
      <c r="J454" s="377">
        <v>2021</v>
      </c>
      <c r="K454" s="377" t="s">
        <v>334</v>
      </c>
      <c r="L454" s="369">
        <v>13110000</v>
      </c>
    </row>
    <row r="455" spans="1:12" ht="25.5" x14ac:dyDescent="0.25">
      <c r="A455" s="177" t="s">
        <v>295</v>
      </c>
      <c r="C455" s="377" t="s">
        <v>12</v>
      </c>
      <c r="D455" s="377">
        <v>21110001</v>
      </c>
      <c r="E455" s="377" t="s">
        <v>13</v>
      </c>
      <c r="F455" s="377" t="s">
        <v>14</v>
      </c>
      <c r="G455" s="377" t="s">
        <v>18</v>
      </c>
      <c r="H455" s="378" t="s">
        <v>47</v>
      </c>
      <c r="I455" s="377">
        <v>2020</v>
      </c>
      <c r="J455" s="377">
        <v>2021</v>
      </c>
      <c r="K455" s="377" t="s">
        <v>334</v>
      </c>
      <c r="L455" s="369">
        <f>14200000-249000</f>
        <v>13951000</v>
      </c>
    </row>
    <row r="456" spans="1:12" ht="38.25" x14ac:dyDescent="0.25">
      <c r="A456" s="177" t="s">
        <v>295</v>
      </c>
      <c r="C456" s="377" t="s">
        <v>12</v>
      </c>
      <c r="D456" s="377">
        <v>21110001</v>
      </c>
      <c r="E456" s="377" t="s">
        <v>13</v>
      </c>
      <c r="F456" s="377" t="s">
        <v>14</v>
      </c>
      <c r="G456" s="377" t="s">
        <v>18</v>
      </c>
      <c r="H456" s="378" t="s">
        <v>49</v>
      </c>
      <c r="I456" s="377">
        <v>2020</v>
      </c>
      <c r="J456" s="377">
        <v>2021</v>
      </c>
      <c r="K456" s="377" t="s">
        <v>334</v>
      </c>
      <c r="L456" s="369">
        <v>1032000</v>
      </c>
    </row>
    <row r="457" spans="1:12" x14ac:dyDescent="0.25">
      <c r="A457" s="177" t="s">
        <v>295</v>
      </c>
      <c r="C457" s="377" t="s">
        <v>12</v>
      </c>
      <c r="D457" s="377">
        <v>21110001</v>
      </c>
      <c r="E457" s="377" t="s">
        <v>13</v>
      </c>
      <c r="F457" s="377" t="s">
        <v>14</v>
      </c>
      <c r="G457" s="377" t="s">
        <v>18</v>
      </c>
      <c r="H457" s="378" t="s">
        <v>51</v>
      </c>
      <c r="I457" s="377">
        <v>2020</v>
      </c>
      <c r="J457" s="377">
        <v>2021</v>
      </c>
      <c r="K457" s="377" t="s">
        <v>334</v>
      </c>
      <c r="L457" s="369">
        <v>846000</v>
      </c>
    </row>
    <row r="458" spans="1:12" ht="25.5" x14ac:dyDescent="0.25">
      <c r="A458" s="177" t="s">
        <v>295</v>
      </c>
      <c r="C458" s="377" t="s">
        <v>12</v>
      </c>
      <c r="D458" s="377">
        <v>21110001</v>
      </c>
      <c r="E458" s="377" t="s">
        <v>13</v>
      </c>
      <c r="F458" s="377" t="s">
        <v>14</v>
      </c>
      <c r="G458" s="377" t="s">
        <v>18</v>
      </c>
      <c r="H458" s="378" t="s">
        <v>53</v>
      </c>
      <c r="I458" s="377">
        <v>2020</v>
      </c>
      <c r="J458" s="377">
        <v>2021</v>
      </c>
      <c r="K458" s="377" t="s">
        <v>334</v>
      </c>
      <c r="L458" s="381">
        <v>800000</v>
      </c>
    </row>
    <row r="459" spans="1:12" ht="51" x14ac:dyDescent="0.25">
      <c r="A459" s="177" t="s">
        <v>295</v>
      </c>
      <c r="C459" s="377" t="s">
        <v>12</v>
      </c>
      <c r="D459" s="377">
        <v>21110001</v>
      </c>
      <c r="E459" s="377" t="s">
        <v>13</v>
      </c>
      <c r="F459" s="377" t="s">
        <v>14</v>
      </c>
      <c r="G459" s="377" t="s">
        <v>18</v>
      </c>
      <c r="H459" s="378" t="s">
        <v>55</v>
      </c>
      <c r="I459" s="377">
        <v>2020</v>
      </c>
      <c r="J459" s="377">
        <v>2021</v>
      </c>
      <c r="K459" s="377" t="s">
        <v>334</v>
      </c>
      <c r="L459" s="369">
        <v>4540000</v>
      </c>
    </row>
    <row r="460" spans="1:12" ht="38.25" x14ac:dyDescent="0.25">
      <c r="A460" s="177" t="s">
        <v>295</v>
      </c>
      <c r="C460" s="377" t="s">
        <v>12</v>
      </c>
      <c r="D460" s="377">
        <v>21110001</v>
      </c>
      <c r="E460" s="377" t="s">
        <v>13</v>
      </c>
      <c r="F460" s="377" t="s">
        <v>14</v>
      </c>
      <c r="G460" s="377" t="s">
        <v>18</v>
      </c>
      <c r="H460" s="382" t="s">
        <v>57</v>
      </c>
      <c r="I460" s="377">
        <v>2020</v>
      </c>
      <c r="J460" s="377">
        <v>2021</v>
      </c>
      <c r="K460" s="377" t="s">
        <v>334</v>
      </c>
      <c r="L460" s="369">
        <v>15088000</v>
      </c>
    </row>
    <row r="461" spans="1:12" ht="25.5" x14ac:dyDescent="0.25">
      <c r="A461" s="177" t="s">
        <v>295</v>
      </c>
      <c r="C461" s="377" t="s">
        <v>12</v>
      </c>
      <c r="D461" s="377">
        <v>21110001</v>
      </c>
      <c r="E461" s="377" t="s">
        <v>13</v>
      </c>
      <c r="F461" s="377" t="s">
        <v>14</v>
      </c>
      <c r="G461" s="377" t="s">
        <v>18</v>
      </c>
      <c r="H461" s="378" t="s">
        <v>59</v>
      </c>
      <c r="I461" s="377">
        <v>2020</v>
      </c>
      <c r="J461" s="377">
        <v>2021</v>
      </c>
      <c r="K461" s="377" t="s">
        <v>334</v>
      </c>
      <c r="L461" s="369">
        <v>19602000</v>
      </c>
    </row>
    <row r="462" spans="1:12" ht="25.5" x14ac:dyDescent="0.25">
      <c r="A462" s="177" t="s">
        <v>295</v>
      </c>
      <c r="C462" s="377" t="s">
        <v>12</v>
      </c>
      <c r="D462" s="377">
        <v>21110001</v>
      </c>
      <c r="E462" s="377" t="s">
        <v>13</v>
      </c>
      <c r="F462" s="377" t="s">
        <v>14</v>
      </c>
      <c r="G462" s="377" t="s">
        <v>18</v>
      </c>
      <c r="H462" s="378" t="s">
        <v>61</v>
      </c>
      <c r="I462" s="377">
        <v>2020</v>
      </c>
      <c r="J462" s="377">
        <v>2021</v>
      </c>
      <c r="K462" s="377" t="s">
        <v>334</v>
      </c>
      <c r="L462" s="369">
        <v>31500000</v>
      </c>
    </row>
    <row r="463" spans="1:12" x14ac:dyDescent="0.25">
      <c r="A463" s="177" t="s">
        <v>295</v>
      </c>
      <c r="C463" s="377" t="s">
        <v>12</v>
      </c>
      <c r="D463" s="377">
        <v>21110001</v>
      </c>
      <c r="E463" s="377" t="s">
        <v>13</v>
      </c>
      <c r="F463" s="377" t="s">
        <v>14</v>
      </c>
      <c r="G463" s="377" t="s">
        <v>18</v>
      </c>
      <c r="H463" s="378" t="s">
        <v>63</v>
      </c>
      <c r="I463" s="377">
        <v>2020</v>
      </c>
      <c r="J463" s="377">
        <v>2021</v>
      </c>
      <c r="K463" s="377" t="s">
        <v>334</v>
      </c>
      <c r="L463" s="383">
        <f>19796000+1000</f>
        <v>19797000</v>
      </c>
    </row>
    <row r="464" spans="1:12" ht="25.5" x14ac:dyDescent="0.25">
      <c r="A464" s="177" t="s">
        <v>295</v>
      </c>
      <c r="C464" s="377" t="s">
        <v>12</v>
      </c>
      <c r="D464" s="377">
        <v>21110001</v>
      </c>
      <c r="E464" s="377" t="s">
        <v>13</v>
      </c>
      <c r="F464" s="377" t="s">
        <v>14</v>
      </c>
      <c r="G464" s="377" t="s">
        <v>18</v>
      </c>
      <c r="H464" s="384" t="s">
        <v>65</v>
      </c>
      <c r="I464" s="377">
        <v>2020</v>
      </c>
      <c r="J464" s="377">
        <v>2021</v>
      </c>
      <c r="K464" s="377" t="s">
        <v>334</v>
      </c>
      <c r="L464" s="380">
        <v>1666500</v>
      </c>
    </row>
    <row r="465" spans="1:12" ht="38.25" x14ac:dyDescent="0.25">
      <c r="A465" s="177" t="s">
        <v>295</v>
      </c>
      <c r="C465" s="377" t="s">
        <v>12</v>
      </c>
      <c r="D465" s="377">
        <v>21110001</v>
      </c>
      <c r="E465" s="377" t="s">
        <v>13</v>
      </c>
      <c r="F465" s="377" t="s">
        <v>14</v>
      </c>
      <c r="G465" s="377" t="s">
        <v>18</v>
      </c>
      <c r="H465" s="378" t="s">
        <v>67</v>
      </c>
      <c r="I465" s="377">
        <v>2020</v>
      </c>
      <c r="J465" s="377">
        <v>2021</v>
      </c>
      <c r="K465" s="377" t="s">
        <v>334</v>
      </c>
      <c r="L465" s="369">
        <v>2997000</v>
      </c>
    </row>
    <row r="466" spans="1:12" ht="38.25" x14ac:dyDescent="0.25">
      <c r="A466" s="177" t="s">
        <v>295</v>
      </c>
      <c r="C466" s="377" t="s">
        <v>12</v>
      </c>
      <c r="D466" s="377">
        <v>21110001</v>
      </c>
      <c r="E466" s="377" t="s">
        <v>13</v>
      </c>
      <c r="F466" s="377" t="s">
        <v>14</v>
      </c>
      <c r="G466" s="377" t="s">
        <v>18</v>
      </c>
      <c r="H466" s="378" t="s">
        <v>69</v>
      </c>
      <c r="I466" s="377">
        <v>2020</v>
      </c>
      <c r="J466" s="377">
        <v>2021</v>
      </c>
      <c r="K466" s="377" t="s">
        <v>334</v>
      </c>
      <c r="L466" s="369">
        <v>5650000</v>
      </c>
    </row>
    <row r="467" spans="1:12" ht="38.25" x14ac:dyDescent="0.25">
      <c r="A467" s="177" t="s">
        <v>295</v>
      </c>
      <c r="C467" s="377" t="s">
        <v>12</v>
      </c>
      <c r="D467" s="377">
        <v>21110001</v>
      </c>
      <c r="E467" s="377" t="s">
        <v>13</v>
      </c>
      <c r="F467" s="377" t="s">
        <v>14</v>
      </c>
      <c r="G467" s="377" t="s">
        <v>18</v>
      </c>
      <c r="H467" s="378" t="s">
        <v>71</v>
      </c>
      <c r="I467" s="377">
        <v>2020</v>
      </c>
      <c r="J467" s="377">
        <v>2021</v>
      </c>
      <c r="K467" s="377" t="s">
        <v>334</v>
      </c>
      <c r="L467" s="385">
        <v>756000</v>
      </c>
    </row>
    <row r="468" spans="1:12" ht="51" x14ac:dyDescent="0.25">
      <c r="A468" s="177" t="s">
        <v>295</v>
      </c>
      <c r="C468" s="377" t="s">
        <v>12</v>
      </c>
      <c r="D468" s="377">
        <v>21110001</v>
      </c>
      <c r="E468" s="377" t="s">
        <v>13</v>
      </c>
      <c r="F468" s="377" t="s">
        <v>14</v>
      </c>
      <c r="G468" s="377" t="s">
        <v>18</v>
      </c>
      <c r="H468" s="378" t="s">
        <v>73</v>
      </c>
      <c r="I468" s="377">
        <v>2020</v>
      </c>
      <c r="J468" s="377">
        <v>2021</v>
      </c>
      <c r="K468" s="377" t="s">
        <v>334</v>
      </c>
      <c r="L468" s="369">
        <v>1350000</v>
      </c>
    </row>
    <row r="469" spans="1:12" ht="51" x14ac:dyDescent="0.25">
      <c r="A469" s="177" t="s">
        <v>295</v>
      </c>
      <c r="C469" s="377" t="s">
        <v>12</v>
      </c>
      <c r="D469" s="377">
        <v>21110001</v>
      </c>
      <c r="E469" s="377" t="s">
        <v>13</v>
      </c>
      <c r="F469" s="377" t="s">
        <v>14</v>
      </c>
      <c r="G469" s="377" t="s">
        <v>18</v>
      </c>
      <c r="H469" s="384" t="s">
        <v>75</v>
      </c>
      <c r="I469" s="377">
        <v>2020</v>
      </c>
      <c r="J469" s="377">
        <v>2021</v>
      </c>
      <c r="K469" s="377" t="s">
        <v>334</v>
      </c>
      <c r="L469" s="369">
        <v>1667353</v>
      </c>
    </row>
    <row r="470" spans="1:12" ht="51" x14ac:dyDescent="0.25">
      <c r="A470" s="177" t="s">
        <v>295</v>
      </c>
      <c r="C470" s="377" t="s">
        <v>12</v>
      </c>
      <c r="D470" s="377">
        <v>21110001</v>
      </c>
      <c r="E470" s="377" t="s">
        <v>13</v>
      </c>
      <c r="F470" s="377" t="s">
        <v>14</v>
      </c>
      <c r="G470" s="377" t="s">
        <v>18</v>
      </c>
      <c r="H470" s="378" t="s">
        <v>77</v>
      </c>
      <c r="I470" s="377">
        <v>2020</v>
      </c>
      <c r="J470" s="377">
        <v>2021</v>
      </c>
      <c r="K470" s="377" t="s">
        <v>334</v>
      </c>
      <c r="L470" s="369">
        <v>5318000</v>
      </c>
    </row>
    <row r="471" spans="1:12" ht="38.25" x14ac:dyDescent="0.25">
      <c r="A471" s="177" t="s">
        <v>295</v>
      </c>
      <c r="C471" s="377" t="s">
        <v>12</v>
      </c>
      <c r="D471" s="377">
        <v>21110001</v>
      </c>
      <c r="E471" s="377" t="s">
        <v>13</v>
      </c>
      <c r="F471" s="377" t="s">
        <v>14</v>
      </c>
      <c r="G471" s="377" t="s">
        <v>18</v>
      </c>
      <c r="H471" s="378" t="s">
        <v>79</v>
      </c>
      <c r="I471" s="377">
        <v>2020</v>
      </c>
      <c r="J471" s="377">
        <v>2021</v>
      </c>
      <c r="K471" s="377" t="s">
        <v>334</v>
      </c>
      <c r="L471" s="369">
        <v>4745000</v>
      </c>
    </row>
    <row r="472" spans="1:12" ht="38.25" x14ac:dyDescent="0.25">
      <c r="A472" s="177" t="s">
        <v>295</v>
      </c>
      <c r="C472" s="377" t="s">
        <v>12</v>
      </c>
      <c r="D472" s="377">
        <v>21110001</v>
      </c>
      <c r="E472" s="377" t="s">
        <v>13</v>
      </c>
      <c r="F472" s="377" t="s">
        <v>14</v>
      </c>
      <c r="G472" s="377" t="s">
        <v>18</v>
      </c>
      <c r="H472" s="378" t="s">
        <v>81</v>
      </c>
      <c r="I472" s="377">
        <v>2020</v>
      </c>
      <c r="J472" s="377">
        <v>2021</v>
      </c>
      <c r="K472" s="377" t="s">
        <v>334</v>
      </c>
      <c r="L472" s="369">
        <v>756000</v>
      </c>
    </row>
    <row r="473" spans="1:12" ht="51" x14ac:dyDescent="0.25">
      <c r="A473" s="177" t="s">
        <v>295</v>
      </c>
      <c r="C473" s="377" t="s">
        <v>12</v>
      </c>
      <c r="D473" s="377">
        <v>21110001</v>
      </c>
      <c r="E473" s="377" t="s">
        <v>13</v>
      </c>
      <c r="F473" s="377" t="s">
        <v>14</v>
      </c>
      <c r="G473" s="377" t="s">
        <v>18</v>
      </c>
      <c r="H473" s="378" t="s">
        <v>83</v>
      </c>
      <c r="I473" s="377">
        <v>2020</v>
      </c>
      <c r="J473" s="377">
        <v>2021</v>
      </c>
      <c r="K473" s="377" t="s">
        <v>334</v>
      </c>
      <c r="L473" s="369">
        <v>677400</v>
      </c>
    </row>
    <row r="474" spans="1:12" ht="76.5" x14ac:dyDescent="0.25">
      <c r="A474" s="177" t="s">
        <v>295</v>
      </c>
      <c r="C474" s="377" t="s">
        <v>12</v>
      </c>
      <c r="D474" s="377">
        <v>21110001</v>
      </c>
      <c r="E474" s="377" t="s">
        <v>13</v>
      </c>
      <c r="F474" s="377" t="s">
        <v>14</v>
      </c>
      <c r="G474" s="377" t="s">
        <v>18</v>
      </c>
      <c r="H474" s="378" t="s">
        <v>321</v>
      </c>
      <c r="I474" s="377">
        <v>2020</v>
      </c>
      <c r="J474" s="377">
        <v>2021</v>
      </c>
      <c r="K474" s="377" t="s">
        <v>334</v>
      </c>
      <c r="L474" s="369">
        <v>841000</v>
      </c>
    </row>
    <row r="475" spans="1:12" ht="51" x14ac:dyDescent="0.25">
      <c r="A475" s="177" t="s">
        <v>295</v>
      </c>
      <c r="C475" s="377" t="s">
        <v>12</v>
      </c>
      <c r="D475" s="377">
        <v>21110001</v>
      </c>
      <c r="E475" s="377" t="s">
        <v>13</v>
      </c>
      <c r="F475" s="377" t="s">
        <v>14</v>
      </c>
      <c r="G475" s="377" t="s">
        <v>18</v>
      </c>
      <c r="H475" s="384" t="s">
        <v>86</v>
      </c>
      <c r="I475" s="377">
        <v>2020</v>
      </c>
      <c r="J475" s="377">
        <v>2021</v>
      </c>
      <c r="K475" s="377" t="s">
        <v>334</v>
      </c>
      <c r="L475" s="369">
        <v>300000</v>
      </c>
    </row>
    <row r="476" spans="1:12" ht="38.25" x14ac:dyDescent="0.25">
      <c r="A476" s="177" t="s">
        <v>295</v>
      </c>
      <c r="C476" s="377" t="s">
        <v>12</v>
      </c>
      <c r="D476" s="377">
        <v>21110001</v>
      </c>
      <c r="E476" s="377" t="s">
        <v>13</v>
      </c>
      <c r="F476" s="377" t="s">
        <v>14</v>
      </c>
      <c r="G476" s="377" t="s">
        <v>18</v>
      </c>
      <c r="H476" s="378" t="s">
        <v>88</v>
      </c>
      <c r="I476" s="377">
        <v>2020</v>
      </c>
      <c r="J476" s="377">
        <v>2021</v>
      </c>
      <c r="K476" s="377" t="s">
        <v>334</v>
      </c>
      <c r="L476" s="369">
        <v>545000</v>
      </c>
    </row>
    <row r="477" spans="1:12" ht="63.75" x14ac:dyDescent="0.25">
      <c r="A477" s="177" t="s">
        <v>295</v>
      </c>
      <c r="C477" s="377" t="s">
        <v>12</v>
      </c>
      <c r="D477" s="377">
        <v>21110001</v>
      </c>
      <c r="E477" s="377" t="s">
        <v>13</v>
      </c>
      <c r="F477" s="377" t="s">
        <v>14</v>
      </c>
      <c r="G477" s="377" t="s">
        <v>18</v>
      </c>
      <c r="H477" s="378" t="s">
        <v>322</v>
      </c>
      <c r="I477" s="377">
        <v>2020</v>
      </c>
      <c r="J477" s="377">
        <v>2021</v>
      </c>
      <c r="K477" s="377" t="s">
        <v>334</v>
      </c>
      <c r="L477" s="369">
        <v>600000</v>
      </c>
    </row>
    <row r="478" spans="1:12" ht="38.25" x14ac:dyDescent="0.25">
      <c r="A478" s="177" t="s">
        <v>295</v>
      </c>
      <c r="C478" s="377" t="s">
        <v>12</v>
      </c>
      <c r="D478" s="377">
        <v>21110001</v>
      </c>
      <c r="E478" s="377" t="s">
        <v>13</v>
      </c>
      <c r="F478" s="377" t="s">
        <v>14</v>
      </c>
      <c r="G478" s="377" t="s">
        <v>18</v>
      </c>
      <c r="H478" s="378" t="s">
        <v>91</v>
      </c>
      <c r="I478" s="377">
        <v>2020</v>
      </c>
      <c r="J478" s="377">
        <v>2021</v>
      </c>
      <c r="K478" s="377" t="s">
        <v>334</v>
      </c>
      <c r="L478" s="386">
        <v>2316000</v>
      </c>
    </row>
    <row r="479" spans="1:12" ht="38.25" x14ac:dyDescent="0.25">
      <c r="A479" s="177" t="s">
        <v>295</v>
      </c>
      <c r="C479" s="377" t="s">
        <v>12</v>
      </c>
      <c r="D479" s="377">
        <v>21110001</v>
      </c>
      <c r="E479" s="377" t="s">
        <v>13</v>
      </c>
      <c r="F479" s="377" t="s">
        <v>14</v>
      </c>
      <c r="G479" s="377" t="s">
        <v>18</v>
      </c>
      <c r="H479" s="378" t="s">
        <v>323</v>
      </c>
      <c r="I479" s="377">
        <v>2020</v>
      </c>
      <c r="J479" s="377">
        <v>2021</v>
      </c>
      <c r="K479" s="377" t="s">
        <v>334</v>
      </c>
      <c r="L479" s="380">
        <v>1657000</v>
      </c>
    </row>
    <row r="480" spans="1:12" ht="51" x14ac:dyDescent="0.25">
      <c r="A480" s="177" t="s">
        <v>295</v>
      </c>
      <c r="C480" s="377" t="s">
        <v>12</v>
      </c>
      <c r="D480" s="377">
        <v>21110001</v>
      </c>
      <c r="E480" s="377" t="s">
        <v>13</v>
      </c>
      <c r="F480" s="377" t="s">
        <v>14</v>
      </c>
      <c r="G480" s="377" t="s">
        <v>18</v>
      </c>
      <c r="H480" s="378" t="s">
        <v>324</v>
      </c>
      <c r="I480" s="377">
        <v>2020</v>
      </c>
      <c r="J480" s="377">
        <v>2021</v>
      </c>
      <c r="K480" s="377" t="s">
        <v>334</v>
      </c>
      <c r="L480" s="381">
        <v>460000</v>
      </c>
    </row>
    <row r="481" spans="1:12" ht="25.5" x14ac:dyDescent="0.25">
      <c r="A481" s="177" t="s">
        <v>295</v>
      </c>
      <c r="C481" s="377" t="s">
        <v>12</v>
      </c>
      <c r="D481" s="377">
        <v>21110001</v>
      </c>
      <c r="E481" s="377" t="s">
        <v>13</v>
      </c>
      <c r="F481" s="377" t="s">
        <v>14</v>
      </c>
      <c r="G481" s="377" t="s">
        <v>18</v>
      </c>
      <c r="H481" s="387" t="s">
        <v>95</v>
      </c>
      <c r="I481" s="377">
        <v>2020</v>
      </c>
      <c r="J481" s="377">
        <v>2021</v>
      </c>
      <c r="K481" s="377" t="s">
        <v>334</v>
      </c>
      <c r="L481" s="380">
        <v>5350000</v>
      </c>
    </row>
    <row r="482" spans="1:12" ht="25.5" x14ac:dyDescent="0.25">
      <c r="A482" s="177" t="s">
        <v>295</v>
      </c>
      <c r="C482" s="377" t="s">
        <v>12</v>
      </c>
      <c r="D482" s="377">
        <v>21110001</v>
      </c>
      <c r="E482" s="377" t="s">
        <v>13</v>
      </c>
      <c r="F482" s="377" t="s">
        <v>14</v>
      </c>
      <c r="G482" s="377" t="s">
        <v>18</v>
      </c>
      <c r="H482" s="378" t="s">
        <v>97</v>
      </c>
      <c r="I482" s="377">
        <v>2020</v>
      </c>
      <c r="J482" s="377">
        <v>2021</v>
      </c>
      <c r="K482" s="377" t="s">
        <v>334</v>
      </c>
      <c r="L482" s="369">
        <v>13362000</v>
      </c>
    </row>
    <row r="483" spans="1:12" ht="38.25" x14ac:dyDescent="0.25">
      <c r="A483" s="177" t="s">
        <v>295</v>
      </c>
      <c r="C483" s="377" t="s">
        <v>12</v>
      </c>
      <c r="D483" s="377">
        <v>21110001</v>
      </c>
      <c r="E483" s="377" t="s">
        <v>13</v>
      </c>
      <c r="F483" s="377" t="s">
        <v>14</v>
      </c>
      <c r="G483" s="377" t="s">
        <v>18</v>
      </c>
      <c r="H483" s="378" t="s">
        <v>99</v>
      </c>
      <c r="I483" s="377">
        <v>2020</v>
      </c>
      <c r="J483" s="377">
        <v>2021</v>
      </c>
      <c r="K483" s="377" t="s">
        <v>334</v>
      </c>
      <c r="L483" s="369">
        <v>5550000</v>
      </c>
    </row>
    <row r="484" spans="1:12" ht="25.5" x14ac:dyDescent="0.25">
      <c r="A484" s="177" t="s">
        <v>295</v>
      </c>
      <c r="C484" s="377" t="s">
        <v>12</v>
      </c>
      <c r="D484" s="377">
        <v>21110001</v>
      </c>
      <c r="E484" s="377" t="s">
        <v>13</v>
      </c>
      <c r="F484" s="377" t="s">
        <v>14</v>
      </c>
      <c r="G484" s="377" t="s">
        <v>18</v>
      </c>
      <c r="H484" s="378" t="s">
        <v>101</v>
      </c>
      <c r="I484" s="377">
        <v>2020</v>
      </c>
      <c r="J484" s="377">
        <v>2021</v>
      </c>
      <c r="K484" s="377" t="s">
        <v>334</v>
      </c>
      <c r="L484" s="369">
        <v>545000</v>
      </c>
    </row>
    <row r="485" spans="1:12" ht="25.5" x14ac:dyDescent="0.25">
      <c r="A485" s="177" t="s">
        <v>295</v>
      </c>
      <c r="C485" s="377" t="s">
        <v>12</v>
      </c>
      <c r="D485" s="377">
        <v>21110001</v>
      </c>
      <c r="E485" s="377" t="s">
        <v>13</v>
      </c>
      <c r="F485" s="377" t="s">
        <v>14</v>
      </c>
      <c r="G485" s="377" t="s">
        <v>18</v>
      </c>
      <c r="H485" s="378" t="s">
        <v>103</v>
      </c>
      <c r="I485" s="377">
        <v>2020</v>
      </c>
      <c r="J485" s="377">
        <v>2021</v>
      </c>
      <c r="K485" s="377" t="s">
        <v>334</v>
      </c>
      <c r="L485" s="369">
        <v>6330000</v>
      </c>
    </row>
    <row r="486" spans="1:12" ht="38.25" x14ac:dyDescent="0.25">
      <c r="A486" s="177" t="s">
        <v>295</v>
      </c>
      <c r="C486" s="377" t="s">
        <v>12</v>
      </c>
      <c r="D486" s="377">
        <v>21110001</v>
      </c>
      <c r="E486" s="377" t="s">
        <v>13</v>
      </c>
      <c r="F486" s="377" t="s">
        <v>14</v>
      </c>
      <c r="G486" s="377" t="s">
        <v>18</v>
      </c>
      <c r="H486" s="378" t="s">
        <v>105</v>
      </c>
      <c r="I486" s="377">
        <v>2020</v>
      </c>
      <c r="J486" s="377">
        <v>2021</v>
      </c>
      <c r="K486" s="377" t="s">
        <v>334</v>
      </c>
      <c r="L486" s="369">
        <v>487000</v>
      </c>
    </row>
    <row r="487" spans="1:12" ht="25.5" x14ac:dyDescent="0.25">
      <c r="A487" s="177" t="s">
        <v>295</v>
      </c>
      <c r="C487" s="377" t="s">
        <v>12</v>
      </c>
      <c r="D487" s="377">
        <v>21110001</v>
      </c>
      <c r="E487" s="377" t="s">
        <v>13</v>
      </c>
      <c r="F487" s="377" t="s">
        <v>14</v>
      </c>
      <c r="G487" s="377" t="s">
        <v>18</v>
      </c>
      <c r="H487" s="378" t="s">
        <v>107</v>
      </c>
      <c r="I487" s="377">
        <v>2020</v>
      </c>
      <c r="J487" s="377">
        <v>2021</v>
      </c>
      <c r="K487" s="377" t="s">
        <v>334</v>
      </c>
      <c r="L487" s="369">
        <v>1162200</v>
      </c>
    </row>
    <row r="488" spans="1:12" ht="25.5" x14ac:dyDescent="0.25">
      <c r="A488" s="177" t="s">
        <v>295</v>
      </c>
      <c r="C488" s="377" t="s">
        <v>12</v>
      </c>
      <c r="D488" s="377">
        <v>21110001</v>
      </c>
      <c r="E488" s="377" t="s">
        <v>13</v>
      </c>
      <c r="F488" s="377" t="s">
        <v>14</v>
      </c>
      <c r="G488" s="377" t="s">
        <v>18</v>
      </c>
      <c r="H488" s="388" t="s">
        <v>109</v>
      </c>
      <c r="I488" s="377">
        <v>2020</v>
      </c>
      <c r="J488" s="377">
        <v>2021</v>
      </c>
      <c r="K488" s="377" t="s">
        <v>334</v>
      </c>
      <c r="L488" s="380">
        <v>1988000</v>
      </c>
    </row>
    <row r="489" spans="1:12" ht="25.5" x14ac:dyDescent="0.25">
      <c r="A489" s="177" t="s">
        <v>295</v>
      </c>
      <c r="C489" s="377" t="s">
        <v>12</v>
      </c>
      <c r="D489" s="377">
        <v>21110001</v>
      </c>
      <c r="E489" s="377" t="s">
        <v>13</v>
      </c>
      <c r="F489" s="377" t="s">
        <v>14</v>
      </c>
      <c r="G489" s="377" t="s">
        <v>18</v>
      </c>
      <c r="H489" s="378" t="s">
        <v>111</v>
      </c>
      <c r="I489" s="377">
        <v>2020</v>
      </c>
      <c r="J489" s="377">
        <v>2021</v>
      </c>
      <c r="K489" s="377" t="s">
        <v>334</v>
      </c>
      <c r="L489" s="369">
        <v>645000</v>
      </c>
    </row>
    <row r="490" spans="1:12" ht="25.5" x14ac:dyDescent="0.25">
      <c r="A490" s="177" t="s">
        <v>295</v>
      </c>
      <c r="C490" s="377" t="s">
        <v>12</v>
      </c>
      <c r="D490" s="377">
        <v>21110001</v>
      </c>
      <c r="E490" s="377" t="s">
        <v>13</v>
      </c>
      <c r="F490" s="377" t="s">
        <v>14</v>
      </c>
      <c r="G490" s="377" t="s">
        <v>18</v>
      </c>
      <c r="H490" s="378" t="s">
        <v>113</v>
      </c>
      <c r="I490" s="377">
        <v>2020</v>
      </c>
      <c r="J490" s="377">
        <v>2021</v>
      </c>
      <c r="K490" s="377" t="s">
        <v>334</v>
      </c>
      <c r="L490" s="369">
        <v>1915000</v>
      </c>
    </row>
    <row r="491" spans="1:12" ht="25.5" x14ac:dyDescent="0.25">
      <c r="A491" s="177" t="s">
        <v>295</v>
      </c>
      <c r="C491" s="377" t="s">
        <v>12</v>
      </c>
      <c r="D491" s="377">
        <v>21110001</v>
      </c>
      <c r="E491" s="377" t="s">
        <v>13</v>
      </c>
      <c r="F491" s="377" t="s">
        <v>14</v>
      </c>
      <c r="G491" s="377" t="s">
        <v>18</v>
      </c>
      <c r="H491" s="388" t="s">
        <v>115</v>
      </c>
      <c r="I491" s="377">
        <v>2020</v>
      </c>
      <c r="J491" s="377">
        <v>2021</v>
      </c>
      <c r="K491" s="377" t="s">
        <v>334</v>
      </c>
      <c r="L491" s="369">
        <v>4825000</v>
      </c>
    </row>
    <row r="492" spans="1:12" ht="25.5" x14ac:dyDescent="0.25">
      <c r="A492" s="177" t="s">
        <v>295</v>
      </c>
      <c r="C492" s="377" t="s">
        <v>12</v>
      </c>
      <c r="D492" s="377">
        <v>21110001</v>
      </c>
      <c r="E492" s="377" t="s">
        <v>13</v>
      </c>
      <c r="F492" s="377" t="s">
        <v>14</v>
      </c>
      <c r="G492" s="377" t="s">
        <v>18</v>
      </c>
      <c r="H492" s="378" t="s">
        <v>117</v>
      </c>
      <c r="I492" s="377">
        <v>2020</v>
      </c>
      <c r="J492" s="377">
        <v>2021</v>
      </c>
      <c r="K492" s="377" t="s">
        <v>334</v>
      </c>
      <c r="L492" s="369">
        <v>7340000</v>
      </c>
    </row>
    <row r="493" spans="1:12" x14ac:dyDescent="0.25">
      <c r="A493" s="177" t="s">
        <v>295</v>
      </c>
      <c r="C493" s="377" t="s">
        <v>12</v>
      </c>
      <c r="D493" s="377">
        <v>21110001</v>
      </c>
      <c r="E493" s="377" t="s">
        <v>13</v>
      </c>
      <c r="F493" s="377" t="s">
        <v>14</v>
      </c>
      <c r="G493" s="377" t="s">
        <v>18</v>
      </c>
      <c r="H493" s="378" t="s">
        <v>119</v>
      </c>
      <c r="I493" s="377">
        <v>2020</v>
      </c>
      <c r="J493" s="377">
        <v>2021</v>
      </c>
      <c r="K493" s="377" t="s">
        <v>334</v>
      </c>
      <c r="L493" s="369">
        <v>17430344</v>
      </c>
    </row>
    <row r="494" spans="1:12" ht="51" x14ac:dyDescent="0.25">
      <c r="A494" s="177" t="s">
        <v>295</v>
      </c>
      <c r="C494" s="377" t="s">
        <v>12</v>
      </c>
      <c r="D494" s="377">
        <v>21110001</v>
      </c>
      <c r="E494" s="377" t="s">
        <v>13</v>
      </c>
      <c r="F494" s="377" t="s">
        <v>14</v>
      </c>
      <c r="G494" s="377" t="s">
        <v>18</v>
      </c>
      <c r="H494" s="378" t="s">
        <v>121</v>
      </c>
      <c r="I494" s="377">
        <v>2020</v>
      </c>
      <c r="J494" s="377">
        <v>2021</v>
      </c>
      <c r="K494" s="377" t="s">
        <v>334</v>
      </c>
      <c r="L494" s="369">
        <v>334000</v>
      </c>
    </row>
    <row r="495" spans="1:12" ht="38.25" x14ac:dyDescent="0.25">
      <c r="A495" s="177" t="s">
        <v>295</v>
      </c>
      <c r="C495" s="377" t="s">
        <v>12</v>
      </c>
      <c r="D495" s="377">
        <v>21110001</v>
      </c>
      <c r="E495" s="377" t="s">
        <v>13</v>
      </c>
      <c r="F495" s="377" t="s">
        <v>14</v>
      </c>
      <c r="G495" s="377" t="s">
        <v>18</v>
      </c>
      <c r="H495" s="378" t="s">
        <v>123</v>
      </c>
      <c r="I495" s="377">
        <v>2020</v>
      </c>
      <c r="J495" s="377">
        <v>2021</v>
      </c>
      <c r="K495" s="377" t="s">
        <v>334</v>
      </c>
      <c r="L495" s="369">
        <v>1567000</v>
      </c>
    </row>
    <row r="496" spans="1:12" ht="25.5" x14ac:dyDescent="0.25">
      <c r="A496" s="177" t="s">
        <v>295</v>
      </c>
      <c r="C496" s="377" t="s">
        <v>12</v>
      </c>
      <c r="D496" s="377">
        <v>21110001</v>
      </c>
      <c r="E496" s="377" t="s">
        <v>13</v>
      </c>
      <c r="F496" s="377" t="s">
        <v>14</v>
      </c>
      <c r="G496" s="377" t="s">
        <v>18</v>
      </c>
      <c r="H496" s="378" t="s">
        <v>125</v>
      </c>
      <c r="I496" s="377">
        <v>2020</v>
      </c>
      <c r="J496" s="377">
        <v>2021</v>
      </c>
      <c r="K496" s="377" t="s">
        <v>334</v>
      </c>
      <c r="L496" s="383">
        <v>865000</v>
      </c>
    </row>
    <row r="497" spans="1:12" ht="51" x14ac:dyDescent="0.25">
      <c r="A497" s="177" t="s">
        <v>295</v>
      </c>
      <c r="C497" s="377" t="s">
        <v>12</v>
      </c>
      <c r="D497" s="377">
        <v>21110001</v>
      </c>
      <c r="E497" s="377" t="s">
        <v>13</v>
      </c>
      <c r="F497" s="377" t="s">
        <v>14</v>
      </c>
      <c r="G497" s="377" t="s">
        <v>18</v>
      </c>
      <c r="H497" s="378" t="s">
        <v>127</v>
      </c>
      <c r="I497" s="377">
        <v>2020</v>
      </c>
      <c r="J497" s="377">
        <v>2021</v>
      </c>
      <c r="K497" s="377" t="s">
        <v>334</v>
      </c>
      <c r="L497" s="360">
        <v>10014000</v>
      </c>
    </row>
    <row r="498" spans="1:12" ht="25.5" x14ac:dyDescent="0.25">
      <c r="A498" s="177" t="s">
        <v>295</v>
      </c>
      <c r="C498" s="377" t="s">
        <v>12</v>
      </c>
      <c r="D498" s="377">
        <v>21110001</v>
      </c>
      <c r="E498" s="377" t="s">
        <v>13</v>
      </c>
      <c r="F498" s="377" t="s">
        <v>14</v>
      </c>
      <c r="G498" s="377" t="s">
        <v>18</v>
      </c>
      <c r="H498" s="378" t="s">
        <v>129</v>
      </c>
      <c r="I498" s="377">
        <v>2020</v>
      </c>
      <c r="J498" s="377">
        <v>2021</v>
      </c>
      <c r="K498" s="377" t="s">
        <v>334</v>
      </c>
      <c r="L498" s="369">
        <v>580000</v>
      </c>
    </row>
    <row r="499" spans="1:12" ht="76.5" x14ac:dyDescent="0.25">
      <c r="A499" s="177" t="s">
        <v>295</v>
      </c>
      <c r="C499" s="377" t="s">
        <v>12</v>
      </c>
      <c r="D499" s="377">
        <v>21110001</v>
      </c>
      <c r="E499" s="377" t="s">
        <v>13</v>
      </c>
      <c r="F499" s="377" t="s">
        <v>14</v>
      </c>
      <c r="G499" s="377" t="s">
        <v>18</v>
      </c>
      <c r="H499" s="378" t="s">
        <v>325</v>
      </c>
      <c r="I499" s="377">
        <v>2020</v>
      </c>
      <c r="J499" s="377">
        <v>2021</v>
      </c>
      <c r="K499" s="377" t="s">
        <v>334</v>
      </c>
      <c r="L499" s="360">
        <v>880000</v>
      </c>
    </row>
    <row r="500" spans="1:12" x14ac:dyDescent="0.25">
      <c r="A500" s="177" t="s">
        <v>295</v>
      </c>
      <c r="C500" s="377" t="s">
        <v>12</v>
      </c>
      <c r="D500" s="377">
        <v>21110001</v>
      </c>
      <c r="E500" s="377" t="s">
        <v>13</v>
      </c>
      <c r="F500" s="377" t="s">
        <v>14</v>
      </c>
      <c r="G500" s="377" t="s">
        <v>18</v>
      </c>
      <c r="H500" s="378" t="s">
        <v>132</v>
      </c>
      <c r="I500" s="377">
        <v>2020</v>
      </c>
      <c r="J500" s="377">
        <v>2021</v>
      </c>
      <c r="K500" s="377" t="s">
        <v>334</v>
      </c>
      <c r="L500" s="360">
        <v>2566000</v>
      </c>
    </row>
    <row r="501" spans="1:12" ht="25.5" x14ac:dyDescent="0.25">
      <c r="A501" s="177" t="s">
        <v>295</v>
      </c>
      <c r="C501" s="377" t="s">
        <v>12</v>
      </c>
      <c r="D501" s="377">
        <v>21110001</v>
      </c>
      <c r="E501" s="377" t="s">
        <v>13</v>
      </c>
      <c r="F501" s="377" t="s">
        <v>14</v>
      </c>
      <c r="G501" s="377" t="s">
        <v>18</v>
      </c>
      <c r="H501" s="378" t="s">
        <v>134</v>
      </c>
      <c r="I501" s="377">
        <v>2020</v>
      </c>
      <c r="J501" s="377">
        <v>2021</v>
      </c>
      <c r="K501" s="377" t="s">
        <v>334</v>
      </c>
      <c r="L501" s="360">
        <v>874000</v>
      </c>
    </row>
    <row r="502" spans="1:12" ht="25.5" x14ac:dyDescent="0.25">
      <c r="A502" s="177" t="s">
        <v>295</v>
      </c>
      <c r="C502" s="377" t="s">
        <v>12</v>
      </c>
      <c r="D502" s="377">
        <v>21110001</v>
      </c>
      <c r="E502" s="377" t="s">
        <v>13</v>
      </c>
      <c r="F502" s="377" t="s">
        <v>14</v>
      </c>
      <c r="G502" s="377" t="s">
        <v>18</v>
      </c>
      <c r="H502" s="378" t="s">
        <v>136</v>
      </c>
      <c r="I502" s="377">
        <v>2020</v>
      </c>
      <c r="J502" s="377">
        <v>2021</v>
      </c>
      <c r="K502" s="377" t="s">
        <v>334</v>
      </c>
      <c r="L502" s="360">
        <v>210000</v>
      </c>
    </row>
    <row r="503" spans="1:12" ht="25.5" x14ac:dyDescent="0.25">
      <c r="A503" s="177" t="s">
        <v>295</v>
      </c>
      <c r="C503" s="377" t="s">
        <v>12</v>
      </c>
      <c r="D503" s="377">
        <v>21110001</v>
      </c>
      <c r="E503" s="377" t="s">
        <v>13</v>
      </c>
      <c r="F503" s="377" t="s">
        <v>14</v>
      </c>
      <c r="G503" s="377" t="s">
        <v>18</v>
      </c>
      <c r="H503" s="378" t="s">
        <v>138</v>
      </c>
      <c r="I503" s="377">
        <v>2020</v>
      </c>
      <c r="J503" s="377">
        <v>2021</v>
      </c>
      <c r="K503" s="377" t="s">
        <v>334</v>
      </c>
      <c r="L503" s="360">
        <v>139000</v>
      </c>
    </row>
    <row r="504" spans="1:12" x14ac:dyDescent="0.25">
      <c r="A504" s="177" t="s">
        <v>295</v>
      </c>
      <c r="C504" s="377" t="s">
        <v>12</v>
      </c>
      <c r="D504" s="377">
        <v>21110001</v>
      </c>
      <c r="E504" s="377" t="s">
        <v>13</v>
      </c>
      <c r="F504" s="377" t="s">
        <v>14</v>
      </c>
      <c r="G504" s="377" t="s">
        <v>18</v>
      </c>
      <c r="H504" s="378" t="s">
        <v>140</v>
      </c>
      <c r="I504" s="377">
        <v>2020</v>
      </c>
      <c r="J504" s="377">
        <v>2021</v>
      </c>
      <c r="K504" s="377" t="s">
        <v>334</v>
      </c>
      <c r="L504" s="360">
        <v>145000</v>
      </c>
    </row>
    <row r="505" spans="1:12" ht="25.5" x14ac:dyDescent="0.25">
      <c r="A505" s="177" t="s">
        <v>295</v>
      </c>
      <c r="C505" s="377" t="s">
        <v>12</v>
      </c>
      <c r="D505" s="377">
        <v>21110001</v>
      </c>
      <c r="E505" s="377" t="s">
        <v>13</v>
      </c>
      <c r="F505" s="377" t="s">
        <v>14</v>
      </c>
      <c r="G505" s="377" t="s">
        <v>18</v>
      </c>
      <c r="H505" s="378" t="s">
        <v>142</v>
      </c>
      <c r="I505" s="377">
        <v>2020</v>
      </c>
      <c r="J505" s="377">
        <v>2021</v>
      </c>
      <c r="K505" s="377" t="s">
        <v>334</v>
      </c>
      <c r="L505" s="360">
        <v>4400000</v>
      </c>
    </row>
    <row r="506" spans="1:12" ht="25.5" x14ac:dyDescent="0.25">
      <c r="A506" s="177" t="s">
        <v>295</v>
      </c>
      <c r="C506" s="377" t="s">
        <v>12</v>
      </c>
      <c r="D506" s="377">
        <v>21110002</v>
      </c>
      <c r="E506" s="377" t="s">
        <v>13</v>
      </c>
      <c r="F506" s="377" t="s">
        <v>14</v>
      </c>
      <c r="G506" s="389" t="s">
        <v>145</v>
      </c>
      <c r="H506" s="377"/>
      <c r="I506" s="377">
        <v>2020</v>
      </c>
      <c r="J506" s="377">
        <v>2021</v>
      </c>
      <c r="K506" s="377" t="s">
        <v>334</v>
      </c>
      <c r="L506" s="360">
        <v>4000000</v>
      </c>
    </row>
    <row r="507" spans="1:12" x14ac:dyDescent="0.25">
      <c r="A507" s="177" t="s">
        <v>295</v>
      </c>
      <c r="C507" s="377" t="s">
        <v>12</v>
      </c>
      <c r="D507" s="377">
        <v>21110004</v>
      </c>
      <c r="E507" s="377" t="s">
        <v>13</v>
      </c>
      <c r="F507" s="377" t="s">
        <v>14</v>
      </c>
      <c r="G507" s="389" t="s">
        <v>147</v>
      </c>
      <c r="H507" s="377"/>
      <c r="I507" s="377">
        <v>2020</v>
      </c>
      <c r="J507" s="377">
        <v>2021</v>
      </c>
      <c r="K507" s="377" t="s">
        <v>334</v>
      </c>
      <c r="L507" s="369">
        <f>36450000+2050000-1000000</f>
        <v>37500000</v>
      </c>
    </row>
    <row r="508" spans="1:12" x14ac:dyDescent="0.25">
      <c r="A508" s="177" t="s">
        <v>295</v>
      </c>
      <c r="C508" s="377" t="s">
        <v>12</v>
      </c>
      <c r="D508" s="377">
        <v>21110005</v>
      </c>
      <c r="E508" s="377" t="s">
        <v>13</v>
      </c>
      <c r="F508" s="377" t="s">
        <v>14</v>
      </c>
      <c r="G508" s="389" t="s">
        <v>149</v>
      </c>
      <c r="H508" s="377"/>
      <c r="I508" s="377">
        <v>2020</v>
      </c>
      <c r="J508" s="377">
        <v>2021</v>
      </c>
      <c r="K508" s="377" t="s">
        <v>334</v>
      </c>
      <c r="L508" s="369">
        <v>1875000</v>
      </c>
    </row>
    <row r="509" spans="1:12" ht="25.5" x14ac:dyDescent="0.25">
      <c r="A509" s="177" t="s">
        <v>295</v>
      </c>
      <c r="C509" s="377" t="s">
        <v>12</v>
      </c>
      <c r="D509" s="377">
        <v>21110006</v>
      </c>
      <c r="E509" s="377" t="s">
        <v>13</v>
      </c>
      <c r="F509" s="377" t="s">
        <v>14</v>
      </c>
      <c r="G509" s="389" t="s">
        <v>151</v>
      </c>
      <c r="H509" s="377"/>
      <c r="I509" s="377">
        <v>2020</v>
      </c>
      <c r="J509" s="377">
        <v>2021</v>
      </c>
      <c r="K509" s="377" t="s">
        <v>334</v>
      </c>
      <c r="L509" s="369">
        <v>13400000</v>
      </c>
    </row>
    <row r="510" spans="1:12" ht="25.5" x14ac:dyDescent="0.25">
      <c r="A510" s="177" t="s">
        <v>295</v>
      </c>
      <c r="C510" s="377" t="s">
        <v>12</v>
      </c>
      <c r="D510" s="377">
        <v>21110009</v>
      </c>
      <c r="E510" s="377" t="s">
        <v>13</v>
      </c>
      <c r="F510" s="377" t="s">
        <v>14</v>
      </c>
      <c r="G510" s="389" t="s">
        <v>153</v>
      </c>
      <c r="H510" s="377"/>
      <c r="I510" s="377">
        <v>2020</v>
      </c>
      <c r="J510" s="377">
        <v>2021</v>
      </c>
      <c r="K510" s="377" t="s">
        <v>334</v>
      </c>
      <c r="L510" s="369">
        <v>23000000</v>
      </c>
    </row>
    <row r="511" spans="1:12" ht="38.25" x14ac:dyDescent="0.25">
      <c r="A511" s="177" t="s">
        <v>295</v>
      </c>
      <c r="C511" s="377" t="s">
        <v>12</v>
      </c>
      <c r="D511" s="377">
        <v>21110010</v>
      </c>
      <c r="E511" s="377" t="s">
        <v>13</v>
      </c>
      <c r="F511" s="377" t="s">
        <v>14</v>
      </c>
      <c r="G511" s="389" t="s">
        <v>155</v>
      </c>
      <c r="H511" s="377"/>
      <c r="I511" s="377">
        <v>2020</v>
      </c>
      <c r="J511" s="377">
        <v>2021</v>
      </c>
      <c r="K511" s="377" t="s">
        <v>334</v>
      </c>
      <c r="L511" s="390">
        <v>0</v>
      </c>
    </row>
    <row r="512" spans="1:12" x14ac:dyDescent="0.25">
      <c r="A512" s="177" t="s">
        <v>295</v>
      </c>
      <c r="C512" s="377" t="s">
        <v>12</v>
      </c>
      <c r="D512" s="391">
        <v>21111001</v>
      </c>
      <c r="E512" s="377" t="s">
        <v>13</v>
      </c>
      <c r="F512" s="377" t="s">
        <v>14</v>
      </c>
      <c r="G512" s="389" t="s">
        <v>157</v>
      </c>
      <c r="H512" s="377"/>
      <c r="I512" s="377">
        <v>2020</v>
      </c>
      <c r="J512" s="377">
        <v>2021</v>
      </c>
      <c r="K512" s="377" t="s">
        <v>334</v>
      </c>
      <c r="L512" s="390">
        <v>0</v>
      </c>
    </row>
    <row r="513" spans="1:12" ht="25.5" x14ac:dyDescent="0.25">
      <c r="A513" s="177" t="s">
        <v>295</v>
      </c>
      <c r="C513" s="377" t="s">
        <v>12</v>
      </c>
      <c r="D513" s="391">
        <v>21111002</v>
      </c>
      <c r="E513" s="377" t="s">
        <v>13</v>
      </c>
      <c r="F513" s="377" t="s">
        <v>14</v>
      </c>
      <c r="G513" s="389" t="s">
        <v>158</v>
      </c>
      <c r="H513" s="377"/>
      <c r="I513" s="377">
        <v>2020</v>
      </c>
      <c r="J513" s="377">
        <v>2021</v>
      </c>
      <c r="K513" s="377" t="s">
        <v>334</v>
      </c>
      <c r="L513" s="356">
        <v>45000000</v>
      </c>
    </row>
    <row r="514" spans="1:12" x14ac:dyDescent="0.25">
      <c r="A514" s="177" t="s">
        <v>295</v>
      </c>
      <c r="C514" s="377" t="s">
        <v>12</v>
      </c>
      <c r="D514" s="391">
        <v>21111100</v>
      </c>
      <c r="E514" s="377" t="s">
        <v>13</v>
      </c>
      <c r="F514" s="377" t="s">
        <v>14</v>
      </c>
      <c r="G514" s="389" t="s">
        <v>160</v>
      </c>
      <c r="H514" s="377"/>
      <c r="I514" s="377">
        <v>2020</v>
      </c>
      <c r="J514" s="377">
        <v>2021</v>
      </c>
      <c r="K514" s="377" t="s">
        <v>334</v>
      </c>
      <c r="L514" s="356">
        <v>6200000</v>
      </c>
    </row>
    <row r="515" spans="1:12" x14ac:dyDescent="0.25">
      <c r="A515" s="177" t="s">
        <v>295</v>
      </c>
      <c r="C515" s="377" t="s">
        <v>12</v>
      </c>
      <c r="D515" s="391">
        <v>21111200</v>
      </c>
      <c r="E515" s="377" t="s">
        <v>13</v>
      </c>
      <c r="F515" s="377" t="s">
        <v>14</v>
      </c>
      <c r="G515" s="389" t="s">
        <v>162</v>
      </c>
      <c r="H515" s="377"/>
      <c r="I515" s="377">
        <v>2020</v>
      </c>
      <c r="J515" s="377">
        <v>2021</v>
      </c>
      <c r="K515" s="377" t="s">
        <v>334</v>
      </c>
      <c r="L515" s="356">
        <v>55000</v>
      </c>
    </row>
    <row r="516" spans="1:12" ht="38.25" x14ac:dyDescent="0.25">
      <c r="A516" s="177" t="s">
        <v>295</v>
      </c>
      <c r="C516" s="377" t="s">
        <v>12</v>
      </c>
      <c r="D516" s="391">
        <v>21210001</v>
      </c>
      <c r="E516" s="377" t="s">
        <v>13</v>
      </c>
      <c r="F516" s="377" t="s">
        <v>14</v>
      </c>
      <c r="G516" s="389" t="s">
        <v>164</v>
      </c>
      <c r="H516" s="377"/>
      <c r="I516" s="377">
        <v>2020</v>
      </c>
      <c r="J516" s="377">
        <v>2021</v>
      </c>
      <c r="K516" s="377" t="s">
        <v>334</v>
      </c>
      <c r="L516" s="369">
        <v>3500000</v>
      </c>
    </row>
    <row r="517" spans="1:12" ht="25.5" x14ac:dyDescent="0.25">
      <c r="A517" s="177" t="s">
        <v>295</v>
      </c>
      <c r="C517" s="377" t="s">
        <v>12</v>
      </c>
      <c r="D517" s="392">
        <v>22010001</v>
      </c>
      <c r="E517" s="393" t="s">
        <v>165</v>
      </c>
      <c r="F517" s="376" t="s">
        <v>166</v>
      </c>
      <c r="G517" s="389" t="s">
        <v>167</v>
      </c>
      <c r="H517" s="377"/>
      <c r="I517" s="377">
        <v>2020</v>
      </c>
      <c r="J517" s="377">
        <v>2021</v>
      </c>
      <c r="K517" s="377" t="s">
        <v>334</v>
      </c>
      <c r="L517" s="394">
        <v>13500000</v>
      </c>
    </row>
    <row r="518" spans="1:12" x14ac:dyDescent="0.25">
      <c r="A518" s="177" t="s">
        <v>295</v>
      </c>
      <c r="C518" s="377" t="s">
        <v>12</v>
      </c>
      <c r="D518" s="392">
        <v>22010002</v>
      </c>
      <c r="E518" s="393" t="s">
        <v>165</v>
      </c>
      <c r="F518" s="376" t="s">
        <v>166</v>
      </c>
      <c r="G518" s="389" t="s">
        <v>168</v>
      </c>
      <c r="H518" s="377"/>
      <c r="I518" s="377">
        <v>2020</v>
      </c>
      <c r="J518" s="377">
        <v>2021</v>
      </c>
      <c r="K518" s="377" t="s">
        <v>334</v>
      </c>
      <c r="L518" s="394">
        <v>5500000</v>
      </c>
    </row>
    <row r="519" spans="1:12" x14ac:dyDescent="0.25">
      <c r="A519" s="177" t="s">
        <v>295</v>
      </c>
      <c r="C519" s="377" t="s">
        <v>12</v>
      </c>
      <c r="D519" s="392">
        <v>22010003</v>
      </c>
      <c r="E519" s="393" t="s">
        <v>165</v>
      </c>
      <c r="F519" s="376" t="s">
        <v>166</v>
      </c>
      <c r="G519" s="389" t="s">
        <v>170</v>
      </c>
      <c r="H519" s="377"/>
      <c r="I519" s="377">
        <v>2020</v>
      </c>
      <c r="J519" s="377">
        <v>2021</v>
      </c>
      <c r="K519" s="377" t="s">
        <v>334</v>
      </c>
      <c r="L519" s="394">
        <v>600000</v>
      </c>
    </row>
    <row r="520" spans="1:12" ht="25.5" x14ac:dyDescent="0.25">
      <c r="A520" s="177" t="s">
        <v>295</v>
      </c>
      <c r="C520" s="377" t="s">
        <v>12</v>
      </c>
      <c r="D520" s="392">
        <v>22010004</v>
      </c>
      <c r="E520" s="393" t="s">
        <v>165</v>
      </c>
      <c r="F520" s="376" t="s">
        <v>166</v>
      </c>
      <c r="G520" s="389" t="s">
        <v>171</v>
      </c>
      <c r="H520" s="377"/>
      <c r="I520" s="375">
        <v>2020</v>
      </c>
      <c r="J520" s="377">
        <v>2021</v>
      </c>
      <c r="K520" s="377" t="s">
        <v>334</v>
      </c>
      <c r="L520" s="394">
        <v>550000</v>
      </c>
    </row>
    <row r="521" spans="1:12" x14ac:dyDescent="0.25">
      <c r="A521" s="177" t="s">
        <v>295</v>
      </c>
      <c r="C521" s="377" t="s">
        <v>12</v>
      </c>
      <c r="D521" s="391">
        <v>22020001</v>
      </c>
      <c r="E521" s="393" t="s">
        <v>165</v>
      </c>
      <c r="F521" s="376" t="s">
        <v>172</v>
      </c>
      <c r="G521" s="389" t="s">
        <v>173</v>
      </c>
      <c r="H521" s="377"/>
      <c r="I521" s="377">
        <v>2020</v>
      </c>
      <c r="J521" s="377">
        <v>2021</v>
      </c>
      <c r="K521" s="377" t="s">
        <v>334</v>
      </c>
      <c r="L521" s="369">
        <v>225000</v>
      </c>
    </row>
    <row r="522" spans="1:12" ht="25.5" x14ac:dyDescent="0.25">
      <c r="A522" s="177" t="s">
        <v>295</v>
      </c>
      <c r="C522" s="377" t="s">
        <v>12</v>
      </c>
      <c r="D522" s="377">
        <v>22020006</v>
      </c>
      <c r="E522" s="393" t="s">
        <v>165</v>
      </c>
      <c r="F522" s="376" t="s">
        <v>172</v>
      </c>
      <c r="G522" s="389" t="s">
        <v>174</v>
      </c>
      <c r="H522" s="377"/>
      <c r="I522" s="377">
        <v>2020</v>
      </c>
      <c r="J522" s="377">
        <v>2021</v>
      </c>
      <c r="K522" s="377" t="s">
        <v>334</v>
      </c>
      <c r="L522" s="369">
        <v>75000</v>
      </c>
    </row>
    <row r="523" spans="1:12" ht="25.5" x14ac:dyDescent="0.25">
      <c r="A523" s="177" t="s">
        <v>295</v>
      </c>
      <c r="C523" s="377" t="s">
        <v>12</v>
      </c>
      <c r="D523" s="377">
        <v>22030001</v>
      </c>
      <c r="E523" s="393" t="s">
        <v>165</v>
      </c>
      <c r="F523" s="377" t="s">
        <v>175</v>
      </c>
      <c r="G523" s="389" t="s">
        <v>176</v>
      </c>
      <c r="H523" s="377"/>
      <c r="I523" s="377">
        <v>2020</v>
      </c>
      <c r="J523" s="377">
        <v>2021</v>
      </c>
      <c r="K523" s="377" t="s">
        <v>334</v>
      </c>
      <c r="L523" s="369">
        <v>3500000</v>
      </c>
    </row>
    <row r="524" spans="1:12" ht="38.25" x14ac:dyDescent="0.25">
      <c r="A524" s="177" t="s">
        <v>295</v>
      </c>
      <c r="C524" s="377" t="s">
        <v>12</v>
      </c>
      <c r="D524" s="377">
        <v>22030007</v>
      </c>
      <c r="E524" s="393" t="s">
        <v>165</v>
      </c>
      <c r="F524" s="377" t="s">
        <v>175</v>
      </c>
      <c r="G524" s="389" t="s">
        <v>178</v>
      </c>
      <c r="H524" s="377"/>
      <c r="I524" s="377">
        <v>2020</v>
      </c>
      <c r="J524" s="377">
        <v>2021</v>
      </c>
      <c r="K524" s="377" t="s">
        <v>334</v>
      </c>
      <c r="L524" s="369">
        <v>0</v>
      </c>
    </row>
    <row r="525" spans="1:12" x14ac:dyDescent="0.25">
      <c r="A525" s="177" t="s">
        <v>295</v>
      </c>
      <c r="C525" s="377" t="s">
        <v>12</v>
      </c>
      <c r="D525" s="377">
        <v>22040001</v>
      </c>
      <c r="E525" s="393" t="s">
        <v>165</v>
      </c>
      <c r="F525" s="376" t="s">
        <v>179</v>
      </c>
      <c r="G525" s="389" t="s">
        <v>180</v>
      </c>
      <c r="H525" s="377"/>
      <c r="I525" s="377">
        <v>2020</v>
      </c>
      <c r="J525" s="377">
        <v>2021</v>
      </c>
      <c r="K525" s="377" t="s">
        <v>334</v>
      </c>
      <c r="L525" s="369">
        <v>2000000</v>
      </c>
    </row>
    <row r="526" spans="1:12" x14ac:dyDescent="0.25">
      <c r="A526" s="177" t="s">
        <v>295</v>
      </c>
      <c r="C526" s="377" t="s">
        <v>12</v>
      </c>
      <c r="D526" s="377">
        <v>22040002</v>
      </c>
      <c r="E526" s="393" t="s">
        <v>165</v>
      </c>
      <c r="F526" s="376" t="s">
        <v>179</v>
      </c>
      <c r="G526" s="389" t="s">
        <v>181</v>
      </c>
      <c r="H526" s="377"/>
      <c r="I526" s="377">
        <v>2020</v>
      </c>
      <c r="J526" s="377">
        <v>2021</v>
      </c>
      <c r="K526" s="377" t="s">
        <v>334</v>
      </c>
      <c r="L526" s="369">
        <v>2000000</v>
      </c>
    </row>
    <row r="527" spans="1:12" x14ac:dyDescent="0.25">
      <c r="A527" s="177" t="s">
        <v>295</v>
      </c>
      <c r="C527" s="377" t="s">
        <v>12</v>
      </c>
      <c r="D527" s="391">
        <v>22050001</v>
      </c>
      <c r="E527" s="393" t="s">
        <v>165</v>
      </c>
      <c r="F527" s="376" t="s">
        <v>182</v>
      </c>
      <c r="G527" s="389" t="s">
        <v>183</v>
      </c>
      <c r="H527" s="377"/>
      <c r="I527" s="377">
        <v>2020</v>
      </c>
      <c r="J527" s="377">
        <v>2021</v>
      </c>
      <c r="K527" s="377" t="s">
        <v>334</v>
      </c>
      <c r="L527" s="369">
        <v>1425000</v>
      </c>
    </row>
    <row r="528" spans="1:12" ht="25.5" x14ac:dyDescent="0.25">
      <c r="A528" s="177" t="s">
        <v>295</v>
      </c>
      <c r="C528" s="377" t="s">
        <v>12</v>
      </c>
      <c r="D528" s="391">
        <v>22050002</v>
      </c>
      <c r="E528" s="393" t="s">
        <v>165</v>
      </c>
      <c r="F528" s="376" t="s">
        <v>182</v>
      </c>
      <c r="G528" s="389" t="s">
        <v>184</v>
      </c>
      <c r="H528" s="377"/>
      <c r="I528" s="377">
        <v>2020</v>
      </c>
      <c r="J528" s="377">
        <v>2021</v>
      </c>
      <c r="K528" s="377" t="s">
        <v>334</v>
      </c>
      <c r="L528" s="369">
        <v>0</v>
      </c>
    </row>
    <row r="529" spans="1:12" x14ac:dyDescent="0.25">
      <c r="A529" s="177" t="s">
        <v>295</v>
      </c>
      <c r="C529" s="377" t="s">
        <v>12</v>
      </c>
      <c r="D529" s="391">
        <v>22050003</v>
      </c>
      <c r="E529" s="393" t="s">
        <v>165</v>
      </c>
      <c r="F529" s="376" t="s">
        <v>182</v>
      </c>
      <c r="G529" s="389" t="s">
        <v>185</v>
      </c>
      <c r="H529" s="377"/>
      <c r="I529" s="377">
        <v>2020</v>
      </c>
      <c r="J529" s="377">
        <v>2021</v>
      </c>
      <c r="K529" s="377" t="s">
        <v>334</v>
      </c>
      <c r="L529" s="369">
        <v>600000</v>
      </c>
    </row>
    <row r="530" spans="1:12" x14ac:dyDescent="0.25">
      <c r="A530" s="177" t="s">
        <v>295</v>
      </c>
      <c r="C530" s="377" t="s">
        <v>12</v>
      </c>
      <c r="D530" s="392">
        <v>22060001</v>
      </c>
      <c r="E530" s="393" t="s">
        <v>165</v>
      </c>
      <c r="F530" s="376" t="s">
        <v>186</v>
      </c>
      <c r="G530" s="389" t="s">
        <v>187</v>
      </c>
      <c r="H530" s="377"/>
      <c r="I530" s="377">
        <v>2020</v>
      </c>
      <c r="J530" s="377">
        <v>2021</v>
      </c>
      <c r="K530" s="377" t="s">
        <v>334</v>
      </c>
      <c r="L530" s="369">
        <v>4000000</v>
      </c>
    </row>
    <row r="531" spans="1:12" ht="25.5" x14ac:dyDescent="0.25">
      <c r="A531" s="177" t="s">
        <v>295</v>
      </c>
      <c r="C531" s="377" t="s">
        <v>12</v>
      </c>
      <c r="D531" s="392">
        <v>22060003</v>
      </c>
      <c r="E531" s="393" t="s">
        <v>165</v>
      </c>
      <c r="F531" s="376" t="s">
        <v>186</v>
      </c>
      <c r="G531" s="389" t="s">
        <v>174</v>
      </c>
      <c r="H531" s="377"/>
      <c r="I531" s="377">
        <v>2020</v>
      </c>
      <c r="J531" s="377">
        <v>2021</v>
      </c>
      <c r="K531" s="377" t="s">
        <v>334</v>
      </c>
      <c r="L531" s="369">
        <v>3875000</v>
      </c>
    </row>
    <row r="532" spans="1:12" ht="25.5" x14ac:dyDescent="0.25">
      <c r="A532" s="177" t="s">
        <v>295</v>
      </c>
      <c r="C532" s="377" t="s">
        <v>12</v>
      </c>
      <c r="D532" s="392">
        <v>22060004</v>
      </c>
      <c r="E532" s="393" t="s">
        <v>165</v>
      </c>
      <c r="F532" s="376" t="s">
        <v>186</v>
      </c>
      <c r="G532" s="389" t="s">
        <v>188</v>
      </c>
      <c r="H532" s="377"/>
      <c r="I532" s="377">
        <v>2020</v>
      </c>
      <c r="J532" s="377">
        <v>2021</v>
      </c>
      <c r="K532" s="377" t="s">
        <v>334</v>
      </c>
      <c r="L532" s="369">
        <v>2200000</v>
      </c>
    </row>
    <row r="533" spans="1:12" x14ac:dyDescent="0.25">
      <c r="A533" s="177" t="s">
        <v>295</v>
      </c>
      <c r="C533" s="377" t="s">
        <v>12</v>
      </c>
      <c r="D533" s="392">
        <v>22060005</v>
      </c>
      <c r="E533" s="393" t="s">
        <v>165</v>
      </c>
      <c r="F533" s="376" t="s">
        <v>186</v>
      </c>
      <c r="G533" s="389" t="s">
        <v>189</v>
      </c>
      <c r="H533" s="377"/>
      <c r="I533" s="377">
        <v>2020</v>
      </c>
      <c r="J533" s="377">
        <v>2021</v>
      </c>
      <c r="K533" s="377" t="s">
        <v>334</v>
      </c>
      <c r="L533" s="369">
        <v>8225000</v>
      </c>
    </row>
    <row r="534" spans="1:12" x14ac:dyDescent="0.25">
      <c r="A534" s="177" t="s">
        <v>295</v>
      </c>
      <c r="C534" s="377" t="s">
        <v>12</v>
      </c>
      <c r="D534" s="392">
        <v>22060010</v>
      </c>
      <c r="E534" s="393" t="s">
        <v>165</v>
      </c>
      <c r="F534" s="376" t="s">
        <v>186</v>
      </c>
      <c r="G534" s="389" t="s">
        <v>190</v>
      </c>
      <c r="H534" s="377"/>
      <c r="I534" s="377">
        <v>2020</v>
      </c>
      <c r="J534" s="377">
        <v>2021</v>
      </c>
      <c r="K534" s="377" t="s">
        <v>334</v>
      </c>
      <c r="L534" s="369">
        <v>10000</v>
      </c>
    </row>
    <row r="535" spans="1:12" ht="25.5" x14ac:dyDescent="0.25">
      <c r="A535" s="177" t="s">
        <v>295</v>
      </c>
      <c r="C535" s="377" t="s">
        <v>12</v>
      </c>
      <c r="D535" s="392">
        <v>22070006</v>
      </c>
      <c r="E535" s="393" t="s">
        <v>165</v>
      </c>
      <c r="F535" s="376" t="s">
        <v>191</v>
      </c>
      <c r="G535" s="389" t="s">
        <v>192</v>
      </c>
      <c r="H535" s="377"/>
      <c r="I535" s="377">
        <v>2020</v>
      </c>
      <c r="J535" s="377">
        <v>2021</v>
      </c>
      <c r="K535" s="377" t="s">
        <v>334</v>
      </c>
      <c r="L535" s="356">
        <v>5000000</v>
      </c>
    </row>
    <row r="536" spans="1:12" x14ac:dyDescent="0.25">
      <c r="A536" s="177" t="s">
        <v>295</v>
      </c>
      <c r="C536" s="377" t="s">
        <v>12</v>
      </c>
      <c r="D536" s="392">
        <v>22090001</v>
      </c>
      <c r="E536" s="393" t="s">
        <v>165</v>
      </c>
      <c r="F536" s="376" t="s">
        <v>193</v>
      </c>
      <c r="G536" s="389" t="s">
        <v>194</v>
      </c>
      <c r="H536" s="377"/>
      <c r="I536" s="377">
        <v>2020</v>
      </c>
      <c r="J536" s="377">
        <v>2021</v>
      </c>
      <c r="K536" s="377" t="s">
        <v>334</v>
      </c>
      <c r="L536" s="356">
        <v>5000000</v>
      </c>
    </row>
    <row r="537" spans="1:12" ht="25.5" x14ac:dyDescent="0.25">
      <c r="A537" s="177" t="s">
        <v>295</v>
      </c>
      <c r="C537" s="377" t="s">
        <v>12</v>
      </c>
      <c r="D537" s="377">
        <v>22100001</v>
      </c>
      <c r="E537" s="393" t="s">
        <v>165</v>
      </c>
      <c r="F537" s="376" t="s">
        <v>195</v>
      </c>
      <c r="G537" s="389" t="s">
        <v>196</v>
      </c>
      <c r="H537" s="377"/>
      <c r="I537" s="377">
        <v>2020</v>
      </c>
      <c r="J537" s="377">
        <v>2021</v>
      </c>
      <c r="K537" s="377" t="s">
        <v>334</v>
      </c>
      <c r="L537" s="356">
        <v>800000</v>
      </c>
    </row>
    <row r="538" spans="1:12" ht="25.5" x14ac:dyDescent="0.25">
      <c r="A538" s="177" t="s">
        <v>295</v>
      </c>
      <c r="C538" s="377" t="s">
        <v>12</v>
      </c>
      <c r="D538" s="377">
        <v>22100003</v>
      </c>
      <c r="E538" s="393" t="s">
        <v>165</v>
      </c>
      <c r="F538" s="376" t="s">
        <v>195</v>
      </c>
      <c r="G538" s="389" t="s">
        <v>197</v>
      </c>
      <c r="H538" s="377"/>
      <c r="I538" s="377">
        <v>2020</v>
      </c>
      <c r="J538" s="377">
        <v>2021</v>
      </c>
      <c r="K538" s="377" t="s">
        <v>334</v>
      </c>
      <c r="L538" s="356">
        <v>4000000</v>
      </c>
    </row>
    <row r="539" spans="1:12" ht="25.5" x14ac:dyDescent="0.25">
      <c r="A539" s="177" t="s">
        <v>295</v>
      </c>
      <c r="C539" s="377" t="s">
        <v>12</v>
      </c>
      <c r="D539" s="377">
        <v>22100004</v>
      </c>
      <c r="E539" s="393" t="s">
        <v>165</v>
      </c>
      <c r="F539" s="376" t="s">
        <v>195</v>
      </c>
      <c r="G539" s="389" t="s">
        <v>198</v>
      </c>
      <c r="H539" s="377"/>
      <c r="I539" s="377">
        <v>2020</v>
      </c>
      <c r="J539" s="377">
        <v>2021</v>
      </c>
      <c r="K539" s="377" t="s">
        <v>334</v>
      </c>
      <c r="L539" s="356">
        <v>3100000</v>
      </c>
    </row>
    <row r="540" spans="1:12" x14ac:dyDescent="0.25">
      <c r="A540" s="177" t="s">
        <v>295</v>
      </c>
      <c r="C540" s="377" t="s">
        <v>12</v>
      </c>
      <c r="D540" s="377">
        <v>22100006</v>
      </c>
      <c r="E540" s="393" t="s">
        <v>165</v>
      </c>
      <c r="F540" s="376" t="s">
        <v>195</v>
      </c>
      <c r="G540" s="389" t="s">
        <v>199</v>
      </c>
      <c r="H540" s="377"/>
      <c r="I540" s="377">
        <v>2020</v>
      </c>
      <c r="J540" s="377">
        <v>2021</v>
      </c>
      <c r="K540" s="377" t="s">
        <v>334</v>
      </c>
      <c r="L540" s="356">
        <f>4600000</f>
        <v>4600000</v>
      </c>
    </row>
    <row r="541" spans="1:12" ht="63.75" x14ac:dyDescent="0.25">
      <c r="A541" s="177" t="s">
        <v>295</v>
      </c>
      <c r="C541" s="377" t="s">
        <v>12</v>
      </c>
      <c r="D541" s="377">
        <v>22120002</v>
      </c>
      <c r="E541" s="393" t="s">
        <v>165</v>
      </c>
      <c r="F541" s="376" t="s">
        <v>200</v>
      </c>
      <c r="G541" s="389" t="s">
        <v>201</v>
      </c>
      <c r="H541" s="377"/>
      <c r="I541" s="377">
        <v>2020</v>
      </c>
      <c r="J541" s="377">
        <v>2021</v>
      </c>
      <c r="K541" s="377" t="s">
        <v>334</v>
      </c>
      <c r="L541" s="369">
        <v>1000000</v>
      </c>
    </row>
    <row r="542" spans="1:12" ht="25.5" x14ac:dyDescent="0.25">
      <c r="A542" s="177" t="s">
        <v>295</v>
      </c>
      <c r="C542" s="377" t="s">
        <v>12</v>
      </c>
      <c r="D542" s="377">
        <v>22120005</v>
      </c>
      <c r="E542" s="393" t="s">
        <v>165</v>
      </c>
      <c r="F542" s="376" t="s">
        <v>200</v>
      </c>
      <c r="G542" s="389" t="s">
        <v>202</v>
      </c>
      <c r="H542" s="377"/>
      <c r="I542" s="377">
        <v>2020</v>
      </c>
      <c r="J542" s="377">
        <v>2021</v>
      </c>
      <c r="K542" s="377" t="s">
        <v>334</v>
      </c>
      <c r="L542" s="369">
        <v>13000000</v>
      </c>
    </row>
    <row r="543" spans="1:12" x14ac:dyDescent="0.25">
      <c r="A543" s="177" t="s">
        <v>295</v>
      </c>
      <c r="C543" s="377" t="s">
        <v>12</v>
      </c>
      <c r="D543" s="377">
        <v>22120007</v>
      </c>
      <c r="E543" s="393" t="s">
        <v>165</v>
      </c>
      <c r="F543" s="376" t="s">
        <v>200</v>
      </c>
      <c r="G543" s="389" t="s">
        <v>203</v>
      </c>
      <c r="H543" s="377"/>
      <c r="I543" s="377">
        <v>2020</v>
      </c>
      <c r="J543" s="377">
        <v>2021</v>
      </c>
      <c r="K543" s="377" t="s">
        <v>334</v>
      </c>
      <c r="L543" s="369">
        <v>1400000</v>
      </c>
    </row>
    <row r="544" spans="1:12" ht="38.25" x14ac:dyDescent="0.25">
      <c r="A544" s="177" t="s">
        <v>295</v>
      </c>
      <c r="C544" s="377" t="s">
        <v>12</v>
      </c>
      <c r="D544" s="377">
        <v>22120019</v>
      </c>
      <c r="E544" s="393" t="s">
        <v>165</v>
      </c>
      <c r="F544" s="376" t="s">
        <v>200</v>
      </c>
      <c r="G544" s="389" t="s">
        <v>205</v>
      </c>
      <c r="H544" s="377"/>
      <c r="I544" s="377">
        <v>2020</v>
      </c>
      <c r="J544" s="377">
        <v>2021</v>
      </c>
      <c r="K544" s="377" t="s">
        <v>334</v>
      </c>
      <c r="L544" s="369">
        <v>2500000</v>
      </c>
    </row>
    <row r="545" spans="1:12" ht="25.5" x14ac:dyDescent="0.25">
      <c r="A545" s="177" t="s">
        <v>295</v>
      </c>
      <c r="C545" s="377" t="s">
        <v>12</v>
      </c>
      <c r="D545" s="377">
        <v>22120027</v>
      </c>
      <c r="E545" s="393" t="s">
        <v>165</v>
      </c>
      <c r="F545" s="376" t="s">
        <v>200</v>
      </c>
      <c r="G545" s="389" t="s">
        <v>207</v>
      </c>
      <c r="H545" s="377"/>
      <c r="I545" s="377">
        <v>2020</v>
      </c>
      <c r="J545" s="377">
        <v>2021</v>
      </c>
      <c r="K545" s="377" t="s">
        <v>334</v>
      </c>
      <c r="L545" s="369">
        <v>400000</v>
      </c>
    </row>
    <row r="546" spans="1:12" x14ac:dyDescent="0.25">
      <c r="A546" s="177" t="s">
        <v>295</v>
      </c>
      <c r="C546" s="377" t="s">
        <v>12</v>
      </c>
      <c r="D546" s="377">
        <v>22180001</v>
      </c>
      <c r="E546" s="393" t="s">
        <v>165</v>
      </c>
      <c r="F546" s="376" t="s">
        <v>208</v>
      </c>
      <c r="G546" s="376" t="s">
        <v>209</v>
      </c>
      <c r="H546" s="377"/>
      <c r="I546" s="377">
        <v>2020</v>
      </c>
      <c r="J546" s="377">
        <v>2021</v>
      </c>
      <c r="K546" s="377" t="s">
        <v>334</v>
      </c>
      <c r="L546" s="356">
        <v>0</v>
      </c>
    </row>
    <row r="547" spans="1:12" ht="25.5" x14ac:dyDescent="0.25">
      <c r="A547" s="177" t="s">
        <v>295</v>
      </c>
      <c r="C547" s="377" t="s">
        <v>12</v>
      </c>
      <c r="D547" s="377">
        <v>22180002</v>
      </c>
      <c r="E547" s="393" t="s">
        <v>165</v>
      </c>
      <c r="F547" s="376" t="s">
        <v>208</v>
      </c>
      <c r="G547" s="395" t="s">
        <v>210</v>
      </c>
      <c r="H547" s="377"/>
      <c r="I547" s="377">
        <v>2020</v>
      </c>
      <c r="J547" s="377">
        <v>2021</v>
      </c>
      <c r="K547" s="377" t="s">
        <v>334</v>
      </c>
      <c r="L547" s="370">
        <v>0</v>
      </c>
    </row>
    <row r="548" spans="1:12" ht="38.25" x14ac:dyDescent="0.25">
      <c r="A548" s="177" t="s">
        <v>295</v>
      </c>
      <c r="C548" s="377" t="s">
        <v>12</v>
      </c>
      <c r="D548" s="377">
        <v>22180005</v>
      </c>
      <c r="E548" s="393" t="s">
        <v>165</v>
      </c>
      <c r="F548" s="376" t="s">
        <v>208</v>
      </c>
      <c r="G548" s="395" t="s">
        <v>211</v>
      </c>
      <c r="H548" s="377"/>
      <c r="I548" s="377">
        <v>2020</v>
      </c>
      <c r="J548" s="377">
        <v>2021</v>
      </c>
      <c r="K548" s="377" t="s">
        <v>334</v>
      </c>
      <c r="L548" s="371">
        <v>0</v>
      </c>
    </row>
    <row r="549" spans="1:12" ht="38.25" x14ac:dyDescent="0.25">
      <c r="A549" s="177" t="s">
        <v>295</v>
      </c>
      <c r="C549" s="377" t="s">
        <v>12</v>
      </c>
      <c r="D549" s="377">
        <v>22180011</v>
      </c>
      <c r="E549" s="393" t="s">
        <v>165</v>
      </c>
      <c r="F549" s="376" t="s">
        <v>208</v>
      </c>
      <c r="G549" s="395" t="s">
        <v>213</v>
      </c>
      <c r="H549" s="377"/>
      <c r="I549" s="377">
        <v>2020</v>
      </c>
      <c r="J549" s="377">
        <v>2021</v>
      </c>
      <c r="K549" s="377" t="s">
        <v>334</v>
      </c>
      <c r="L549" s="370">
        <v>0</v>
      </c>
    </row>
    <row r="550" spans="1:12" ht="38.25" x14ac:dyDescent="0.25">
      <c r="A550" s="177" t="s">
        <v>295</v>
      </c>
      <c r="C550" s="377" t="s">
        <v>12</v>
      </c>
      <c r="D550" s="377">
        <v>22180012</v>
      </c>
      <c r="E550" s="393" t="s">
        <v>165</v>
      </c>
      <c r="F550" s="376" t="s">
        <v>208</v>
      </c>
      <c r="G550" s="395" t="s">
        <v>215</v>
      </c>
      <c r="H550" s="377"/>
      <c r="I550" s="377">
        <v>2020</v>
      </c>
      <c r="J550" s="377">
        <v>2021</v>
      </c>
      <c r="K550" s="377" t="s">
        <v>334</v>
      </c>
      <c r="L550" s="371">
        <v>0</v>
      </c>
    </row>
    <row r="551" spans="1:12" x14ac:dyDescent="0.25">
      <c r="A551" s="177" t="s">
        <v>295</v>
      </c>
      <c r="C551" s="377" t="s">
        <v>12</v>
      </c>
      <c r="D551" s="377">
        <v>22900001</v>
      </c>
      <c r="E551" s="376" t="s">
        <v>216</v>
      </c>
      <c r="F551" s="389" t="s">
        <v>217</v>
      </c>
      <c r="G551" s="377"/>
      <c r="H551" s="377"/>
      <c r="I551" s="377">
        <v>2020</v>
      </c>
      <c r="J551" s="377">
        <v>2021</v>
      </c>
      <c r="K551" s="377" t="s">
        <v>334</v>
      </c>
      <c r="L551" s="356">
        <v>600000</v>
      </c>
    </row>
    <row r="552" spans="1:12" ht="25.5" x14ac:dyDescent="0.25">
      <c r="A552" s="177" t="s">
        <v>295</v>
      </c>
      <c r="C552" s="377" t="s">
        <v>12</v>
      </c>
      <c r="D552" s="377">
        <v>22900002</v>
      </c>
      <c r="E552" s="376" t="s">
        <v>216</v>
      </c>
      <c r="F552" s="389" t="s">
        <v>218</v>
      </c>
      <c r="G552" s="377"/>
      <c r="H552" s="377"/>
      <c r="I552" s="377">
        <v>2020</v>
      </c>
      <c r="J552" s="377">
        <v>2021</v>
      </c>
      <c r="K552" s="377" t="s">
        <v>334</v>
      </c>
      <c r="L552" s="356">
        <v>1000000</v>
      </c>
    </row>
    <row r="553" spans="1:12" x14ac:dyDescent="0.25">
      <c r="A553" s="177" t="s">
        <v>295</v>
      </c>
      <c r="C553" s="377" t="s">
        <v>12</v>
      </c>
      <c r="D553" s="377">
        <v>22900016</v>
      </c>
      <c r="E553" s="376" t="s">
        <v>216</v>
      </c>
      <c r="F553" s="389" t="s">
        <v>220</v>
      </c>
      <c r="G553" s="377"/>
      <c r="H553" s="377"/>
      <c r="I553" s="377">
        <v>2020</v>
      </c>
      <c r="J553" s="377">
        <v>2021</v>
      </c>
      <c r="K553" s="377" t="s">
        <v>334</v>
      </c>
      <c r="L553" s="356">
        <v>1500000</v>
      </c>
    </row>
    <row r="554" spans="1:12" x14ac:dyDescent="0.25">
      <c r="A554" s="177" t="s">
        <v>295</v>
      </c>
      <c r="C554" s="377" t="s">
        <v>12</v>
      </c>
      <c r="D554" s="377">
        <v>22900024</v>
      </c>
      <c r="E554" s="376" t="s">
        <v>216</v>
      </c>
      <c r="F554" s="389" t="s">
        <v>222</v>
      </c>
      <c r="G554" s="377"/>
      <c r="H554" s="377"/>
      <c r="I554" s="377">
        <v>2020</v>
      </c>
      <c r="J554" s="377">
        <v>2021</v>
      </c>
      <c r="K554" s="377" t="s">
        <v>334</v>
      </c>
      <c r="L554" s="356">
        <v>50000</v>
      </c>
    </row>
    <row r="555" spans="1:12" ht="25.5" x14ac:dyDescent="0.25">
      <c r="A555" s="177" t="s">
        <v>295</v>
      </c>
      <c r="C555" s="377" t="s">
        <v>12</v>
      </c>
      <c r="D555" s="377">
        <v>22900099</v>
      </c>
      <c r="E555" s="376" t="s">
        <v>216</v>
      </c>
      <c r="F555" s="389" t="s">
        <v>224</v>
      </c>
      <c r="G555" s="377"/>
      <c r="H555" s="377"/>
      <c r="I555" s="377">
        <v>2020</v>
      </c>
      <c r="J555" s="377">
        <v>2021</v>
      </c>
      <c r="K555" s="377" t="s">
        <v>334</v>
      </c>
      <c r="L555" s="356">
        <v>1500000</v>
      </c>
    </row>
    <row r="556" spans="1:12" x14ac:dyDescent="0.25">
      <c r="A556" s="177" t="s">
        <v>295</v>
      </c>
      <c r="C556" s="377" t="s">
        <v>12</v>
      </c>
      <c r="D556" s="377">
        <v>22900906</v>
      </c>
      <c r="E556" s="376" t="s">
        <v>216</v>
      </c>
      <c r="F556" s="389" t="s">
        <v>226</v>
      </c>
      <c r="G556" s="377"/>
      <c r="H556" s="377"/>
      <c r="I556" s="377">
        <v>2020</v>
      </c>
      <c r="J556" s="377">
        <v>2021</v>
      </c>
      <c r="K556" s="377" t="s">
        <v>334</v>
      </c>
      <c r="L556" s="356">
        <v>1000000</v>
      </c>
    </row>
    <row r="557" spans="1:12" x14ac:dyDescent="0.25">
      <c r="A557" s="177" t="s">
        <v>295</v>
      </c>
      <c r="C557" s="377" t="s">
        <v>12</v>
      </c>
      <c r="D557" s="377">
        <v>22900922</v>
      </c>
      <c r="E557" s="376" t="s">
        <v>216</v>
      </c>
      <c r="F557" s="396" t="s">
        <v>228</v>
      </c>
      <c r="G557" s="377"/>
      <c r="H557" s="377"/>
      <c r="I557" s="377">
        <v>2020</v>
      </c>
      <c r="J557" s="377">
        <v>2021</v>
      </c>
      <c r="K557" s="377" t="s">
        <v>334</v>
      </c>
      <c r="L557" s="356">
        <v>1000000</v>
      </c>
    </row>
    <row r="558" spans="1:12" ht="89.25" x14ac:dyDescent="0.25">
      <c r="A558" s="177" t="s">
        <v>295</v>
      </c>
      <c r="C558" s="377" t="s">
        <v>12</v>
      </c>
      <c r="D558" s="377">
        <v>26210001</v>
      </c>
      <c r="E558" s="393" t="s">
        <v>229</v>
      </c>
      <c r="F558" s="376" t="s">
        <v>230</v>
      </c>
      <c r="G558" s="389" t="s">
        <v>231</v>
      </c>
      <c r="H558" s="377"/>
      <c r="I558" s="377">
        <v>2020</v>
      </c>
      <c r="J558" s="377">
        <v>2021</v>
      </c>
      <c r="K558" s="377" t="s">
        <v>334</v>
      </c>
      <c r="L558" s="372">
        <v>100000</v>
      </c>
    </row>
    <row r="559" spans="1:12" ht="51" x14ac:dyDescent="0.25">
      <c r="A559" s="177" t="s">
        <v>295</v>
      </c>
      <c r="C559" s="377" t="s">
        <v>12</v>
      </c>
      <c r="D559" s="377">
        <v>26210002</v>
      </c>
      <c r="E559" s="393" t="s">
        <v>229</v>
      </c>
      <c r="F559" s="376" t="s">
        <v>230</v>
      </c>
      <c r="G559" s="389" t="s">
        <v>232</v>
      </c>
      <c r="H559" s="377"/>
      <c r="I559" s="377">
        <v>2020</v>
      </c>
      <c r="J559" s="377">
        <v>2021</v>
      </c>
      <c r="K559" s="377" t="s">
        <v>334</v>
      </c>
      <c r="L559" s="356">
        <v>55000</v>
      </c>
    </row>
    <row r="560" spans="1:12" ht="25.5" x14ac:dyDescent="0.25">
      <c r="A560" s="177" t="s">
        <v>295</v>
      </c>
      <c r="C560" s="377" t="s">
        <v>12</v>
      </c>
      <c r="D560" s="377">
        <v>26210003</v>
      </c>
      <c r="E560" s="393" t="s">
        <v>229</v>
      </c>
      <c r="F560" s="376" t="s">
        <v>230</v>
      </c>
      <c r="G560" s="389" t="s">
        <v>233</v>
      </c>
      <c r="H560" s="377"/>
      <c r="I560" s="377">
        <v>2020</v>
      </c>
      <c r="J560" s="377">
        <v>2021</v>
      </c>
      <c r="K560" s="377" t="s">
        <v>334</v>
      </c>
      <c r="L560" s="356">
        <v>5000</v>
      </c>
    </row>
    <row r="561" spans="1:12" ht="38.25" customHeight="1" x14ac:dyDescent="0.25">
      <c r="A561" s="177" t="s">
        <v>295</v>
      </c>
      <c r="C561" s="377" t="s">
        <v>12</v>
      </c>
      <c r="D561" s="377">
        <v>26210004</v>
      </c>
      <c r="E561" s="393" t="s">
        <v>229</v>
      </c>
      <c r="F561" s="376" t="s">
        <v>230</v>
      </c>
      <c r="G561" s="389" t="s">
        <v>234</v>
      </c>
      <c r="H561" s="377"/>
      <c r="I561" s="377">
        <v>2020</v>
      </c>
      <c r="J561" s="377">
        <v>2021</v>
      </c>
      <c r="K561" s="377" t="s">
        <v>334</v>
      </c>
      <c r="L561" s="356">
        <v>215000</v>
      </c>
    </row>
    <row r="562" spans="1:12" ht="30.75" customHeight="1" x14ac:dyDescent="0.25">
      <c r="A562" s="177" t="s">
        <v>295</v>
      </c>
      <c r="C562" s="377" t="s">
        <v>12</v>
      </c>
      <c r="D562" s="377">
        <v>26210162</v>
      </c>
      <c r="E562" s="393" t="s">
        <v>229</v>
      </c>
      <c r="F562" s="376" t="s">
        <v>230</v>
      </c>
      <c r="G562" s="389" t="s">
        <v>236</v>
      </c>
      <c r="H562" s="377"/>
      <c r="I562" s="377">
        <v>2020</v>
      </c>
      <c r="J562" s="377">
        <v>2021</v>
      </c>
      <c r="K562" s="377" t="s">
        <v>334</v>
      </c>
      <c r="L562" s="356">
        <v>140000</v>
      </c>
    </row>
    <row r="563" spans="1:12" ht="45" customHeight="1" x14ac:dyDescent="0.25">
      <c r="A563" s="177" t="s">
        <v>295</v>
      </c>
      <c r="C563" s="377" t="s">
        <v>12</v>
      </c>
      <c r="D563" s="377">
        <v>26210164</v>
      </c>
      <c r="E563" s="393" t="s">
        <v>229</v>
      </c>
      <c r="F563" s="376" t="s">
        <v>230</v>
      </c>
      <c r="G563" s="389" t="s">
        <v>238</v>
      </c>
      <c r="H563" s="377"/>
      <c r="I563" s="377">
        <v>2020</v>
      </c>
      <c r="J563" s="377">
        <v>2021</v>
      </c>
      <c r="K563" s="377" t="s">
        <v>334</v>
      </c>
      <c r="L563" s="356">
        <v>50000</v>
      </c>
    </row>
    <row r="564" spans="1:12" ht="38.25" x14ac:dyDescent="0.25">
      <c r="A564" s="177" t="s">
        <v>295</v>
      </c>
      <c r="C564" s="377" t="s">
        <v>12</v>
      </c>
      <c r="D564" s="377">
        <v>26313126</v>
      </c>
      <c r="E564" s="376" t="s">
        <v>239</v>
      </c>
      <c r="F564" s="376" t="s">
        <v>239</v>
      </c>
      <c r="G564" s="389" t="s">
        <v>241</v>
      </c>
      <c r="H564" s="377"/>
      <c r="I564" s="377">
        <v>2020</v>
      </c>
      <c r="J564" s="377">
        <v>2021</v>
      </c>
      <c r="K564" s="377" t="s">
        <v>334</v>
      </c>
      <c r="L564" s="373">
        <v>1000000</v>
      </c>
    </row>
    <row r="565" spans="1:12" ht="38.25" x14ac:dyDescent="0.25">
      <c r="A565" s="177" t="s">
        <v>295</v>
      </c>
      <c r="C565" s="377" t="s">
        <v>12</v>
      </c>
      <c r="D565" s="377">
        <v>27210010</v>
      </c>
      <c r="E565" s="393" t="s">
        <v>242</v>
      </c>
      <c r="F565" s="376" t="s">
        <v>243</v>
      </c>
      <c r="G565" s="389" t="s">
        <v>244</v>
      </c>
      <c r="H565" s="377"/>
      <c r="I565" s="377">
        <v>2020</v>
      </c>
      <c r="J565" s="377">
        <v>2021</v>
      </c>
      <c r="K565" s="377" t="s">
        <v>334</v>
      </c>
      <c r="L565" s="356">
        <v>2000000</v>
      </c>
    </row>
    <row r="566" spans="1:12" ht="38.25" x14ac:dyDescent="0.25">
      <c r="A566" s="177" t="s">
        <v>295</v>
      </c>
      <c r="C566" s="377" t="s">
        <v>12</v>
      </c>
      <c r="D566" s="397">
        <v>28211006</v>
      </c>
      <c r="E566" s="393" t="s">
        <v>245</v>
      </c>
      <c r="F566" s="376" t="s">
        <v>246</v>
      </c>
      <c r="G566" s="389" t="s">
        <v>247</v>
      </c>
      <c r="H566" s="377"/>
      <c r="I566" s="377">
        <v>2020</v>
      </c>
      <c r="J566" s="377">
        <v>2021</v>
      </c>
      <c r="K566" s="377" t="s">
        <v>334</v>
      </c>
      <c r="L566" s="356">
        <v>2500000</v>
      </c>
    </row>
    <row r="567" spans="1:12" ht="25.5" x14ac:dyDescent="0.25">
      <c r="A567" s="177" t="s">
        <v>295</v>
      </c>
      <c r="C567" s="398" t="s">
        <v>248</v>
      </c>
      <c r="D567" s="377">
        <v>31112015</v>
      </c>
      <c r="E567" s="399" t="s">
        <v>249</v>
      </c>
      <c r="F567" s="376" t="s">
        <v>251</v>
      </c>
      <c r="G567" s="377" t="s">
        <v>253</v>
      </c>
      <c r="H567" s="377" t="s">
        <v>298</v>
      </c>
      <c r="I567" s="377">
        <v>2020</v>
      </c>
      <c r="J567" s="377">
        <v>2021</v>
      </c>
      <c r="K567" s="377" t="s">
        <v>334</v>
      </c>
      <c r="L567" s="369">
        <v>0</v>
      </c>
    </row>
    <row r="568" spans="1:12" ht="25.5" x14ac:dyDescent="0.25">
      <c r="A568" s="177" t="s">
        <v>295</v>
      </c>
      <c r="C568" s="398" t="s">
        <v>248</v>
      </c>
      <c r="D568" s="377">
        <v>31112015</v>
      </c>
      <c r="E568" s="399" t="s">
        <v>249</v>
      </c>
      <c r="F568" s="376" t="s">
        <v>251</v>
      </c>
      <c r="G568" s="377" t="s">
        <v>253</v>
      </c>
      <c r="H568" s="400" t="s">
        <v>299</v>
      </c>
      <c r="I568" s="377">
        <v>2020</v>
      </c>
      <c r="J568" s="377">
        <v>2021</v>
      </c>
      <c r="K568" s="377" t="s">
        <v>334</v>
      </c>
      <c r="L568" s="375">
        <v>0</v>
      </c>
    </row>
    <row r="569" spans="1:12" ht="25.5" x14ac:dyDescent="0.25">
      <c r="C569" s="398" t="s">
        <v>248</v>
      </c>
      <c r="D569" s="377">
        <v>31112015</v>
      </c>
      <c r="E569" s="399" t="s">
        <v>249</v>
      </c>
      <c r="F569" s="376" t="s">
        <v>251</v>
      </c>
      <c r="G569" s="377" t="s">
        <v>253</v>
      </c>
      <c r="H569" s="400" t="s">
        <v>300</v>
      </c>
      <c r="I569" s="377">
        <v>2020</v>
      </c>
      <c r="J569" s="377">
        <v>2021</v>
      </c>
      <c r="K569" s="377" t="s">
        <v>334</v>
      </c>
      <c r="L569" s="375">
        <v>0</v>
      </c>
    </row>
    <row r="570" spans="1:12" ht="25.5" x14ac:dyDescent="0.25">
      <c r="A570" s="177" t="s">
        <v>295</v>
      </c>
      <c r="C570" s="398" t="s">
        <v>248</v>
      </c>
      <c r="D570" s="377">
        <v>31112415</v>
      </c>
      <c r="E570" s="399" t="s">
        <v>249</v>
      </c>
      <c r="F570" s="377" t="s">
        <v>256</v>
      </c>
      <c r="G570" s="389" t="s">
        <v>301</v>
      </c>
      <c r="H570" s="389"/>
      <c r="I570" s="377">
        <v>2020</v>
      </c>
      <c r="J570" s="377">
        <v>2021</v>
      </c>
      <c r="K570" s="377" t="s">
        <v>334</v>
      </c>
      <c r="L570" s="375">
        <v>0</v>
      </c>
    </row>
    <row r="571" spans="1:12" ht="25.5" x14ac:dyDescent="0.25">
      <c r="C571" s="398" t="s">
        <v>248</v>
      </c>
      <c r="D571" s="377">
        <v>31112415</v>
      </c>
      <c r="E571" s="399" t="s">
        <v>249</v>
      </c>
      <c r="F571" s="377" t="s">
        <v>256</v>
      </c>
      <c r="G571" s="389" t="s">
        <v>302</v>
      </c>
      <c r="H571" s="389"/>
      <c r="I571" s="377">
        <v>2020</v>
      </c>
      <c r="J571" s="377">
        <v>2021</v>
      </c>
      <c r="K571" s="377" t="s">
        <v>334</v>
      </c>
      <c r="L571" s="375">
        <v>0</v>
      </c>
    </row>
    <row r="572" spans="1:12" ht="25.5" x14ac:dyDescent="0.25">
      <c r="A572" s="177" t="s">
        <v>295</v>
      </c>
      <c r="C572" s="398" t="s">
        <v>248</v>
      </c>
      <c r="D572" s="377">
        <v>31112442</v>
      </c>
      <c r="E572" s="399" t="s">
        <v>249</v>
      </c>
      <c r="F572" s="401" t="s">
        <v>251</v>
      </c>
      <c r="G572" s="389" t="s">
        <v>260</v>
      </c>
      <c r="H572" s="377"/>
      <c r="I572" s="377">
        <v>2020</v>
      </c>
      <c r="J572" s="377">
        <v>2021</v>
      </c>
      <c r="K572" s="377" t="s">
        <v>334</v>
      </c>
      <c r="L572" s="375">
        <v>0</v>
      </c>
    </row>
    <row r="573" spans="1:12" ht="25.5" x14ac:dyDescent="0.25">
      <c r="A573" s="177" t="s">
        <v>295</v>
      </c>
      <c r="C573" s="398" t="s">
        <v>248</v>
      </c>
      <c r="D573" s="377">
        <v>31112801</v>
      </c>
      <c r="E573" s="399" t="s">
        <v>249</v>
      </c>
      <c r="F573" s="401" t="s">
        <v>251</v>
      </c>
      <c r="G573" s="389" t="s">
        <v>262</v>
      </c>
      <c r="H573" s="377"/>
      <c r="I573" s="377">
        <v>2020</v>
      </c>
      <c r="J573" s="377">
        <v>2021</v>
      </c>
      <c r="K573" s="377" t="s">
        <v>334</v>
      </c>
      <c r="L573" s="375">
        <v>0</v>
      </c>
    </row>
    <row r="574" spans="1:12" ht="25.5" x14ac:dyDescent="0.25">
      <c r="A574" s="177" t="s">
        <v>295</v>
      </c>
      <c r="C574" s="398" t="s">
        <v>248</v>
      </c>
      <c r="D574" s="377">
        <v>31121801</v>
      </c>
      <c r="E574" s="399" t="s">
        <v>249</v>
      </c>
      <c r="F574" s="376" t="s">
        <v>263</v>
      </c>
      <c r="G574" s="400" t="s">
        <v>264</v>
      </c>
      <c r="H574" s="377"/>
      <c r="I574" s="377">
        <v>2020</v>
      </c>
      <c r="J574" s="377">
        <v>2021</v>
      </c>
      <c r="K574" s="377" t="s">
        <v>334</v>
      </c>
      <c r="L574" s="375">
        <v>0</v>
      </c>
    </row>
    <row r="575" spans="1:12" ht="38.25" x14ac:dyDescent="0.25">
      <c r="A575" s="177" t="s">
        <v>295</v>
      </c>
      <c r="C575" s="398" t="s">
        <v>248</v>
      </c>
      <c r="D575" s="391">
        <v>31122802</v>
      </c>
      <c r="E575" s="399" t="s">
        <v>249</v>
      </c>
      <c r="F575" s="376" t="s">
        <v>265</v>
      </c>
      <c r="G575" s="389" t="s">
        <v>267</v>
      </c>
      <c r="H575" s="402" t="s">
        <v>311</v>
      </c>
      <c r="I575" s="377">
        <v>2020</v>
      </c>
      <c r="J575" s="377">
        <v>2021</v>
      </c>
      <c r="K575" s="377" t="s">
        <v>334</v>
      </c>
      <c r="L575" s="375">
        <v>0</v>
      </c>
    </row>
    <row r="576" spans="1:12" ht="25.5" x14ac:dyDescent="0.25">
      <c r="C576" s="398" t="s">
        <v>248</v>
      </c>
      <c r="D576" s="391">
        <v>31122802</v>
      </c>
      <c r="E576" s="399" t="s">
        <v>249</v>
      </c>
      <c r="F576" s="376" t="s">
        <v>265</v>
      </c>
      <c r="G576" s="389" t="s">
        <v>267</v>
      </c>
      <c r="H576" s="402" t="s">
        <v>312</v>
      </c>
      <c r="I576" s="377">
        <v>2020</v>
      </c>
      <c r="J576" s="377">
        <v>2021</v>
      </c>
      <c r="K576" s="377" t="s">
        <v>334</v>
      </c>
      <c r="L576" s="375">
        <v>1000000</v>
      </c>
    </row>
    <row r="577" spans="1:12" ht="51" x14ac:dyDescent="0.25">
      <c r="C577" s="398" t="s">
        <v>248</v>
      </c>
      <c r="D577" s="391">
        <v>31122802</v>
      </c>
      <c r="E577" s="399" t="s">
        <v>249</v>
      </c>
      <c r="F577" s="376" t="s">
        <v>265</v>
      </c>
      <c r="G577" s="389" t="s">
        <v>267</v>
      </c>
      <c r="H577" s="402" t="s">
        <v>313</v>
      </c>
      <c r="I577" s="377">
        <v>2020</v>
      </c>
      <c r="J577" s="377">
        <v>2021</v>
      </c>
      <c r="K577" s="377" t="s">
        <v>334</v>
      </c>
      <c r="L577" s="375">
        <v>0</v>
      </c>
    </row>
    <row r="578" spans="1:12" ht="63.75" x14ac:dyDescent="0.25">
      <c r="C578" s="398" t="s">
        <v>248</v>
      </c>
      <c r="D578" s="391">
        <v>31122802</v>
      </c>
      <c r="E578" s="399" t="s">
        <v>249</v>
      </c>
      <c r="F578" s="376" t="s">
        <v>265</v>
      </c>
      <c r="G578" s="389" t="s">
        <v>267</v>
      </c>
      <c r="H578" s="402" t="s">
        <v>314</v>
      </c>
      <c r="I578" s="377">
        <v>2020</v>
      </c>
      <c r="J578" s="377">
        <v>2021</v>
      </c>
      <c r="K578" s="377" t="s">
        <v>334</v>
      </c>
      <c r="L578" s="375">
        <v>0</v>
      </c>
    </row>
    <row r="579" spans="1:12" ht="89.25" x14ac:dyDescent="0.25">
      <c r="C579" s="398" t="s">
        <v>248</v>
      </c>
      <c r="D579" s="391">
        <v>31122802</v>
      </c>
      <c r="E579" s="399" t="s">
        <v>249</v>
      </c>
      <c r="F579" s="376" t="s">
        <v>265</v>
      </c>
      <c r="G579" s="389" t="s">
        <v>267</v>
      </c>
      <c r="H579" s="402" t="s">
        <v>315</v>
      </c>
      <c r="I579" s="377">
        <v>2020</v>
      </c>
      <c r="J579" s="377">
        <v>2021</v>
      </c>
      <c r="K579" s="377" t="s">
        <v>334</v>
      </c>
      <c r="L579" s="375">
        <v>0</v>
      </c>
    </row>
    <row r="580" spans="1:12" ht="63.75" x14ac:dyDescent="0.25">
      <c r="C580" s="398" t="s">
        <v>248</v>
      </c>
      <c r="D580" s="391">
        <v>31122802</v>
      </c>
      <c r="E580" s="399" t="s">
        <v>249</v>
      </c>
      <c r="F580" s="376" t="s">
        <v>265</v>
      </c>
      <c r="G580" s="389" t="s">
        <v>267</v>
      </c>
      <c r="H580" s="402" t="s">
        <v>316</v>
      </c>
      <c r="I580" s="377">
        <v>2020</v>
      </c>
      <c r="J580" s="377">
        <v>2021</v>
      </c>
      <c r="K580" s="377" t="s">
        <v>334</v>
      </c>
      <c r="L580" s="375">
        <v>0</v>
      </c>
    </row>
    <row r="581" spans="1:12" ht="51" x14ac:dyDescent="0.25">
      <c r="C581" s="398" t="s">
        <v>248</v>
      </c>
      <c r="D581" s="391">
        <v>31122802</v>
      </c>
      <c r="E581" s="399" t="s">
        <v>249</v>
      </c>
      <c r="F581" s="376" t="s">
        <v>265</v>
      </c>
      <c r="G581" s="389" t="s">
        <v>267</v>
      </c>
      <c r="H581" s="403" t="s">
        <v>317</v>
      </c>
      <c r="I581" s="377">
        <v>2020</v>
      </c>
      <c r="J581" s="377">
        <v>2021</v>
      </c>
      <c r="K581" s="377" t="s">
        <v>334</v>
      </c>
      <c r="L581" s="375">
        <v>0</v>
      </c>
    </row>
    <row r="582" spans="1:12" ht="38.25" x14ac:dyDescent="0.25">
      <c r="A582" s="177" t="s">
        <v>295</v>
      </c>
      <c r="C582" s="398" t="s">
        <v>248</v>
      </c>
      <c r="D582" s="377">
        <v>31122814</v>
      </c>
      <c r="E582" s="399" t="s">
        <v>249</v>
      </c>
      <c r="F582" s="376" t="s">
        <v>265</v>
      </c>
      <c r="G582" s="389" t="s">
        <v>276</v>
      </c>
      <c r="H582" s="377"/>
      <c r="I582" s="377">
        <v>2020</v>
      </c>
      <c r="J582" s="377">
        <v>2021</v>
      </c>
      <c r="K582" s="377" t="s">
        <v>334</v>
      </c>
      <c r="L582" s="375">
        <v>0</v>
      </c>
    </row>
    <row r="583" spans="1:12" ht="38.25" x14ac:dyDescent="0.25">
      <c r="A583" s="177" t="s">
        <v>295</v>
      </c>
      <c r="C583" s="398" t="s">
        <v>248</v>
      </c>
      <c r="D583" s="391">
        <v>31132401</v>
      </c>
      <c r="E583" s="399" t="s">
        <v>249</v>
      </c>
      <c r="F583" s="376" t="s">
        <v>277</v>
      </c>
      <c r="G583" s="395" t="s">
        <v>279</v>
      </c>
      <c r="H583" s="378" t="s">
        <v>280</v>
      </c>
      <c r="I583" s="377">
        <v>2020</v>
      </c>
      <c r="J583" s="377">
        <v>2021</v>
      </c>
      <c r="K583" s="377" t="s">
        <v>334</v>
      </c>
      <c r="L583" s="375">
        <v>0</v>
      </c>
    </row>
    <row r="584" spans="1:12" ht="38.25" x14ac:dyDescent="0.25">
      <c r="A584" s="177" t="s">
        <v>295</v>
      </c>
      <c r="C584" s="398" t="s">
        <v>248</v>
      </c>
      <c r="D584" s="391">
        <v>31132401</v>
      </c>
      <c r="E584" s="399" t="s">
        <v>249</v>
      </c>
      <c r="F584" s="376" t="s">
        <v>277</v>
      </c>
      <c r="G584" s="395" t="s">
        <v>279</v>
      </c>
      <c r="H584" s="378" t="s">
        <v>281</v>
      </c>
      <c r="I584" s="377">
        <v>2020</v>
      </c>
      <c r="J584" s="377">
        <v>2021</v>
      </c>
      <c r="K584" s="377" t="s">
        <v>334</v>
      </c>
      <c r="L584" s="375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Workings</vt:lpstr>
      <vt:lpstr>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 Room</cp:lastModifiedBy>
  <dcterms:created xsi:type="dcterms:W3CDTF">2018-07-08T04:47:53Z</dcterms:created>
  <dcterms:modified xsi:type="dcterms:W3CDTF">2018-10-22T09:50:15Z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