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2\OpenData\Wrangling\NewDataSet\To Upload\ICT Infrastructure\"/>
    </mc:Choice>
  </mc:AlternateContent>
  <bookViews>
    <workbookView xWindow="0" yWindow="0" windowWidth="25200" windowHeight="11880"/>
  </bookViews>
  <sheets>
    <sheet name="ICT-Infras" sheetId="1" r:id="rId1"/>
  </sheets>
  <definedNames>
    <definedName name="_xlchart.v1.0" hidden="1">#REF!</definedName>
    <definedName name="_xlchart.v1.1" hidden="1">#REF!</definedName>
    <definedName name="_xlchart.v1.2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L81" i="1"/>
  <c r="K81" i="1"/>
  <c r="J81" i="1"/>
  <c r="I81" i="1"/>
  <c r="H81" i="1"/>
  <c r="G81" i="1"/>
  <c r="F81" i="1"/>
  <c r="E81" i="1"/>
  <c r="D81" i="1"/>
  <c r="C81" i="1"/>
  <c r="N75" i="1"/>
  <c r="M75" i="1"/>
  <c r="N74" i="1"/>
  <c r="M74" i="1"/>
  <c r="N72" i="1"/>
  <c r="N71" i="1"/>
  <c r="M71" i="1"/>
  <c r="N69" i="1"/>
  <c r="C41" i="1"/>
  <c r="O39" i="1"/>
  <c r="N39" i="1"/>
  <c r="N73" i="1" s="1"/>
  <c r="M39" i="1"/>
  <c r="M73" i="1" s="1"/>
  <c r="L39" i="1"/>
  <c r="K39" i="1"/>
  <c r="J39" i="1"/>
  <c r="D39" i="1"/>
  <c r="J34" i="1"/>
  <c r="C31" i="1"/>
  <c r="D29" i="1"/>
  <c r="D26" i="1"/>
  <c r="N24" i="1"/>
  <c r="M24" i="1"/>
  <c r="L24" i="1"/>
  <c r="K24" i="1"/>
  <c r="J24" i="1"/>
  <c r="E23" i="1"/>
  <c r="E22" i="1"/>
  <c r="E21" i="1"/>
  <c r="E20" i="1"/>
  <c r="D17" i="1"/>
  <c r="D14" i="1" s="1"/>
  <c r="D16" i="1"/>
  <c r="D15" i="1"/>
  <c r="J14" i="1"/>
  <c r="C14" i="1"/>
  <c r="E11" i="1"/>
  <c r="D9" i="1"/>
  <c r="C9" i="1"/>
</calcChain>
</file>

<file path=xl/sharedStrings.xml><?xml version="1.0" encoding="utf-8"?>
<sst xmlns="http://schemas.openxmlformats.org/spreadsheetml/2006/main" count="93" uniqueCount="73">
  <si>
    <t xml:space="preserve">ICT Infrastructure Readiness Indicators </t>
  </si>
  <si>
    <t>No</t>
  </si>
  <si>
    <t xml:space="preserve">Indicator </t>
  </si>
  <si>
    <t>Fixed-telephone subscriptions</t>
  </si>
  <si>
    <t>Domestic calls - volume</t>
  </si>
  <si>
    <t>Fixed-to-fixed telephone traffic (million mins) (on net + off-net)</t>
  </si>
  <si>
    <t>Fixed-to-mobile telephone traffic (million mins)</t>
  </si>
  <si>
    <t>Mobile-cellular telephone subscriptions:</t>
  </si>
  <si>
    <t>Total mobile cellular subscriptions</t>
  </si>
  <si>
    <t>Prepaid mobile cellular subscritpions</t>
  </si>
  <si>
    <t>Postpaid mobile cellular subscriptions</t>
  </si>
  <si>
    <t>Domestic mobile-telephone traffic (million mins)</t>
  </si>
  <si>
    <t>Total domestic mobile traffic</t>
  </si>
  <si>
    <t>Outgoing mobile traffic to same mobile network</t>
  </si>
  <si>
    <t>Outgoing mobile traffic to other mobile networks</t>
  </si>
  <si>
    <t>Outgoing mobile traffic to fixed networks</t>
  </si>
  <si>
    <t>International telephone traffic (million mins)</t>
  </si>
  <si>
    <t>Outgoing fixed telephone traffic to international</t>
  </si>
  <si>
    <t>Outgoing mobile phone traffic to international</t>
  </si>
  <si>
    <t>Incoming international traffic to fixed network</t>
  </si>
  <si>
    <t>Incoming international traffic to mobile network</t>
  </si>
  <si>
    <t>Number of Mobile to mobile calls (million)</t>
  </si>
  <si>
    <t>-</t>
  </si>
  <si>
    <t>SMS Sent (million) ?Exchanged</t>
  </si>
  <si>
    <t>Internet Subscriptions</t>
  </si>
  <si>
    <t>Total Internet subscriptions</t>
  </si>
  <si>
    <t>Fixed Internet subscriptions</t>
  </si>
  <si>
    <t>Mobile Internet subscriptions</t>
  </si>
  <si>
    <t>Narrowband Internet subscriptions</t>
  </si>
  <si>
    <t>Total Narrowband subscriptions</t>
  </si>
  <si>
    <r>
      <t>Fixed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Narrowband subscriptions</t>
    </r>
  </si>
  <si>
    <t>Mobile Narrowband subscriptions</t>
  </si>
  <si>
    <t>N/A</t>
  </si>
  <si>
    <t>Broadband Internet subscriptions</t>
  </si>
  <si>
    <t>Total Broadband Internet subscriptions</t>
  </si>
  <si>
    <r>
      <t>Fixed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Broadband Internet subscriptions</t>
    </r>
  </si>
  <si>
    <t>Mobile Broadband Internet subscriptions</t>
  </si>
  <si>
    <t>Total Wireless Broadband subscriptions (including mobile, terrestrial fixed, USB dongles)</t>
  </si>
  <si>
    <t>Fixed (wired)-broadband subscriptions, by speed</t>
  </si>
  <si>
    <r>
      <t>a) </t>
    </r>
    <r>
      <rPr>
        <sz val="11"/>
        <color indexed="8"/>
        <rFont val="Times New Roman"/>
        <family val="1"/>
      </rPr>
      <t>256 kbit/s to less than 2 Mbit/s subscriptions</t>
    </r>
  </si>
  <si>
    <r>
      <t>b) </t>
    </r>
    <r>
      <rPr>
        <sz val="11"/>
        <color indexed="8"/>
        <rFont val="Times New Roman"/>
        <family val="1"/>
      </rPr>
      <t>2 Mbit/s to less than 10 Mbit/s subscriptions</t>
    </r>
  </si>
  <si>
    <t>FTTH</t>
  </si>
  <si>
    <t>Less than 10 Mbps</t>
  </si>
  <si>
    <t>10 Mbps</t>
  </si>
  <si>
    <t>20 Mbps</t>
  </si>
  <si>
    <t>30 Mbps</t>
  </si>
  <si>
    <t>50 Mbps</t>
  </si>
  <si>
    <t>80 Mbps</t>
  </si>
  <si>
    <t>100 Mbps</t>
  </si>
  <si>
    <t>500 Mbps</t>
  </si>
  <si>
    <t>1 GBps</t>
  </si>
  <si>
    <t>512 KB Fiber</t>
  </si>
  <si>
    <t>Business Boost 20 M</t>
  </si>
  <si>
    <t>Business Boost 30 M</t>
  </si>
  <si>
    <t>Business Boost 50 M</t>
  </si>
  <si>
    <t>Business Boost 80 M</t>
  </si>
  <si>
    <t>Business Boost 100 M</t>
  </si>
  <si>
    <t>Business Boost 500 M</t>
  </si>
  <si>
    <t>Business Boost 1 Gbps</t>
  </si>
  <si>
    <t>International Internet bandwidth Usage in Gbit/s</t>
  </si>
  <si>
    <t>Fixed Telephone lines per 100 inhabitants</t>
  </si>
  <si>
    <t>Fixed Telephone lines household penetration rate</t>
  </si>
  <si>
    <t>Mobile phone suscriptions per 100 inhabitants</t>
  </si>
  <si>
    <t>Internet subscriptions per 100 inhabitants</t>
  </si>
  <si>
    <t>Broadband subscriptions per 100 inhabitants</t>
  </si>
  <si>
    <t>Fixed(Wired)-Broadband Subscriptions per 100 inhabitants</t>
  </si>
  <si>
    <t>Mobile Broadband Subscriptions per 100 inhabitants</t>
  </si>
  <si>
    <t>International Internet Bandwidth, bit/s, per user</t>
  </si>
  <si>
    <t>Total population (Rep. of Mauritius)</t>
  </si>
  <si>
    <t>*Demographic section (SM)</t>
  </si>
  <si>
    <t>Internet Users (12 years and above)</t>
  </si>
  <si>
    <t>% of population using Internet</t>
  </si>
  <si>
    <t>Population covered by Mobile Telephony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</si>
</sst>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"/>
    <numFmt numFmtId="167" formatCode="_(* #,##0.0_);_(* \(#,##0.0\);_(* &quot;-&quot;??_);_(@_)"/>
    <numFmt numFmtId="168" formatCode="0.0"/>
  </numFmts>
  <fonts count="8" x14ac:knownFonts="1">
    <font>
      <sz val="10"/>
      <name val="Arial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17" fontId="1" fillId="2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3" fontId="3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4" xfId="3" applyNumberFormat="1" applyFont="1" applyBorder="1" applyAlignment="1">
      <alignment horizontal="right" wrapText="1"/>
    </xf>
    <xf numFmtId="164" fontId="3" fillId="0" borderId="3" xfId="3" applyNumberFormat="1" applyFont="1" applyBorder="1" applyAlignment="1">
      <alignment horizontal="right" wrapText="1"/>
    </xf>
    <xf numFmtId="164" fontId="3" fillId="0" borderId="3" xfId="4" applyNumberFormat="1" applyFont="1" applyFill="1" applyBorder="1" applyAlignment="1"/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164" fontId="5" fillId="0" borderId="3" xfId="4" applyNumberFormat="1" applyFont="1" applyFill="1" applyBorder="1" applyAlignment="1"/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left" vertical="top" wrapText="1"/>
    </xf>
    <xf numFmtId="164" fontId="6" fillId="0" borderId="3" xfId="4" applyNumberFormat="1" applyFont="1" applyBorder="1"/>
    <xf numFmtId="164" fontId="3" fillId="0" borderId="3" xfId="4" applyNumberFormat="1" applyFont="1" applyBorder="1"/>
    <xf numFmtId="0" fontId="1" fillId="0" borderId="3" xfId="0" applyFont="1" applyBorder="1" applyAlignment="1">
      <alignment horizontal="left" vertical="top" wrapText="1"/>
    </xf>
    <xf numFmtId="3" fontId="3" fillId="3" borderId="3" xfId="4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164" fontId="3" fillId="0" borderId="3" xfId="5" applyNumberFormat="1" applyFont="1" applyFill="1" applyBorder="1"/>
    <xf numFmtId="164" fontId="3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3" fontId="2" fillId="0" borderId="3" xfId="0" applyNumberFormat="1" applyFont="1" applyBorder="1" applyAlignment="1">
      <alignment wrapText="1"/>
    </xf>
    <xf numFmtId="164" fontId="6" fillId="0" borderId="3" xfId="5" applyNumberFormat="1" applyFont="1" applyFill="1" applyBorder="1" applyAlignment="1"/>
    <xf numFmtId="164" fontId="6" fillId="0" borderId="3" xfId="4" applyNumberFormat="1" applyFont="1" applyFill="1" applyBorder="1" applyAlignment="1"/>
    <xf numFmtId="164" fontId="3" fillId="0" borderId="3" xfId="5" applyNumberFormat="1" applyFont="1" applyFill="1" applyBorder="1" applyAlignment="1"/>
    <xf numFmtId="9" fontId="3" fillId="0" borderId="3" xfId="2" applyFont="1" applyBorder="1" applyAlignment="1">
      <alignment horizontal="right" wrapText="1"/>
    </xf>
    <xf numFmtId="9" fontId="3" fillId="0" borderId="4" xfId="2" applyFont="1" applyBorder="1" applyAlignment="1">
      <alignment horizontal="right" wrapText="1"/>
    </xf>
    <xf numFmtId="0" fontId="1" fillId="0" borderId="3" xfId="0" applyFont="1" applyBorder="1" applyAlignment="1">
      <alignment vertical="top" wrapText="1"/>
    </xf>
    <xf numFmtId="164" fontId="3" fillId="0" borderId="4" xfId="3" applyNumberFormat="1" applyFont="1" applyFill="1" applyBorder="1" applyAlignment="1">
      <alignment horizontal="right" wrapText="1"/>
    </xf>
    <xf numFmtId="164" fontId="3" fillId="0" borderId="3" xfId="1" applyNumberFormat="1" applyFont="1" applyBorder="1" applyAlignment="1">
      <alignment horizontal="right" wrapText="1"/>
    </xf>
    <xf numFmtId="164" fontId="3" fillId="0" borderId="4" xfId="3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right" wrapText="1"/>
    </xf>
    <xf numFmtId="166" fontId="3" fillId="0" borderId="3" xfId="0" applyNumberFormat="1" applyFont="1" applyBorder="1" applyAlignment="1">
      <alignment horizontal="right" wrapText="1"/>
    </xf>
    <xf numFmtId="167" fontId="3" fillId="0" borderId="3" xfId="0" applyNumberFormat="1" applyFont="1" applyBorder="1" applyAlignment="1">
      <alignment horizontal="right" wrapText="1"/>
    </xf>
    <xf numFmtId="167" fontId="3" fillId="0" borderId="4" xfId="3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0" fontId="2" fillId="0" borderId="0" xfId="3" applyFont="1" applyAlignment="1">
      <alignment wrapText="1"/>
    </xf>
    <xf numFmtId="164" fontId="3" fillId="0" borderId="0" xfId="4" applyNumberFormat="1" applyFont="1" applyFill="1" applyBorder="1" applyAlignment="1"/>
    <xf numFmtId="166" fontId="2" fillId="0" borderId="3" xfId="0" applyNumberFormat="1" applyFont="1" applyBorder="1" applyAlignment="1">
      <alignment horizontal="right" wrapText="1"/>
    </xf>
    <xf numFmtId="166" fontId="2" fillId="0" borderId="3" xfId="0" applyNumberFormat="1" applyFont="1" applyBorder="1" applyAlignment="1">
      <alignment wrapText="1"/>
    </xf>
    <xf numFmtId="167" fontId="2" fillId="0" borderId="3" xfId="0" applyNumberFormat="1" applyFont="1" applyBorder="1" applyAlignment="1">
      <alignment wrapText="1"/>
    </xf>
    <xf numFmtId="168" fontId="2" fillId="0" borderId="4" xfId="0" applyNumberFormat="1" applyFont="1" applyBorder="1" applyAlignment="1">
      <alignment wrapText="1"/>
    </xf>
    <xf numFmtId="43" fontId="3" fillId="0" borderId="3" xfId="3" applyNumberFormat="1" applyFont="1" applyBorder="1" applyAlignment="1">
      <alignment horizontal="right" wrapText="1"/>
    </xf>
    <xf numFmtId="0" fontId="2" fillId="0" borderId="3" xfId="3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2" fillId="0" borderId="3" xfId="0" applyNumberFormat="1" applyFont="1" applyBorder="1" applyAlignment="1">
      <alignment horizontal="right" wrapText="1"/>
    </xf>
    <xf numFmtId="2" fontId="2" fillId="0" borderId="3" xfId="3" applyNumberFormat="1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0" fontId="2" fillId="0" borderId="0" xfId="0" applyFont="1"/>
    <xf numFmtId="3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164" fontId="2" fillId="0" borderId="3" xfId="1" applyNumberFormat="1" applyFont="1" applyBorder="1" applyAlignment="1">
      <alignment wrapText="1"/>
    </xf>
    <xf numFmtId="168" fontId="3" fillId="0" borderId="3" xfId="0" applyNumberFormat="1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Comma" xfId="1" builtinId="3"/>
    <cellStyle name="Comma 2 3 2" xfId="5"/>
    <cellStyle name="Normal" xfId="0" builtinId="0"/>
    <cellStyle name="Normal 2 2 2" xfId="4"/>
    <cellStyle name="Normal 2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zoomScaleNormal="10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I28" sqref="I28"/>
    </sheetView>
  </sheetViews>
  <sheetFormatPr defaultColWidth="9.140625" defaultRowHeight="15" x14ac:dyDescent="0.25"/>
  <cols>
    <col min="1" max="1" width="6" style="45" customWidth="1"/>
    <col min="2" max="2" width="38.7109375" style="1" customWidth="1"/>
    <col min="3" max="5" width="12.28515625" style="1" hidden="1" customWidth="1"/>
    <col min="6" max="6" width="12.28515625" style="20" hidden="1" customWidth="1"/>
    <col min="7" max="7" width="12.28515625" style="1" hidden="1" customWidth="1"/>
    <col min="8" max="8" width="12.28515625" style="1" bestFit="1" customWidth="1"/>
    <col min="9" max="9" width="11" style="1" customWidth="1"/>
    <col min="10" max="10" width="14.7109375" style="47" customWidth="1"/>
    <col min="11" max="11" width="12.28515625" style="1" customWidth="1"/>
    <col min="12" max="12" width="10.7109375" style="1" customWidth="1"/>
    <col min="13" max="15" width="11.5703125" style="1" bestFit="1" customWidth="1"/>
    <col min="16" max="16" width="15.85546875" style="1" customWidth="1"/>
    <col min="17" max="16384" width="9.140625" style="1"/>
  </cols>
  <sheetData>
    <row r="1" spans="1:15" ht="15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5" x14ac:dyDescent="0.25">
      <c r="A2" s="2" t="s">
        <v>1</v>
      </c>
      <c r="B2" s="3" t="s">
        <v>2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  <c r="O2" s="4">
        <v>44621</v>
      </c>
    </row>
    <row r="3" spans="1:15" x14ac:dyDescent="0.25">
      <c r="A3" s="5">
        <v>1</v>
      </c>
      <c r="B3" s="6" t="s">
        <v>3</v>
      </c>
      <c r="C3" s="7">
        <v>387700</v>
      </c>
      <c r="D3" s="8">
        <v>374600</v>
      </c>
      <c r="E3" s="8">
        <v>349100</v>
      </c>
      <c r="F3" s="8">
        <v>363000</v>
      </c>
      <c r="G3" s="8">
        <v>372200</v>
      </c>
      <c r="H3" s="8">
        <v>380000</v>
      </c>
      <c r="I3" s="8">
        <v>389500</v>
      </c>
      <c r="J3" s="9">
        <v>413100</v>
      </c>
      <c r="K3" s="10">
        <v>434300</v>
      </c>
      <c r="L3" s="9">
        <v>458700</v>
      </c>
      <c r="M3" s="10">
        <v>478700</v>
      </c>
      <c r="N3" s="11">
        <v>469100</v>
      </c>
      <c r="O3" s="11">
        <v>468000</v>
      </c>
    </row>
    <row r="4" spans="1:15" ht="15" customHeight="1" x14ac:dyDescent="0.25">
      <c r="A4" s="5"/>
      <c r="B4" s="12" t="s">
        <v>4</v>
      </c>
      <c r="C4" s="13"/>
      <c r="D4" s="14"/>
      <c r="E4" s="14"/>
      <c r="F4" s="8"/>
      <c r="G4" s="8"/>
      <c r="H4" s="8"/>
      <c r="I4" s="15"/>
      <c r="J4" s="9"/>
      <c r="K4" s="10"/>
      <c r="L4" s="16"/>
      <c r="M4" s="10"/>
      <c r="N4" s="11"/>
      <c r="O4" s="11"/>
    </row>
    <row r="5" spans="1:15" ht="28.5" customHeight="1" x14ac:dyDescent="0.25">
      <c r="A5" s="5">
        <v>2</v>
      </c>
      <c r="B5" s="17" t="s">
        <v>5</v>
      </c>
      <c r="C5" s="7">
        <v>714</v>
      </c>
      <c r="D5" s="8">
        <v>649</v>
      </c>
      <c r="E5" s="8">
        <v>574</v>
      </c>
      <c r="F5" s="8">
        <v>568</v>
      </c>
      <c r="G5" s="8">
        <v>553</v>
      </c>
      <c r="H5" s="8">
        <v>562</v>
      </c>
      <c r="I5" s="15">
        <v>537</v>
      </c>
      <c r="J5" s="9">
        <v>501</v>
      </c>
      <c r="K5" s="10">
        <v>459</v>
      </c>
      <c r="L5" s="16">
        <v>442</v>
      </c>
      <c r="M5" s="10">
        <v>442</v>
      </c>
      <c r="N5" s="11">
        <v>441.84852052527998</v>
      </c>
      <c r="O5" s="11">
        <v>83.783198449666699</v>
      </c>
    </row>
    <row r="6" spans="1:15" ht="30" x14ac:dyDescent="0.25">
      <c r="A6" s="5">
        <v>3</v>
      </c>
      <c r="B6" s="17" t="s">
        <v>6</v>
      </c>
      <c r="C6" s="7">
        <v>328</v>
      </c>
      <c r="D6" s="8">
        <v>331</v>
      </c>
      <c r="E6" s="8">
        <v>337</v>
      </c>
      <c r="F6" s="8">
        <v>336</v>
      </c>
      <c r="G6" s="8">
        <v>323</v>
      </c>
      <c r="H6" s="8">
        <v>313</v>
      </c>
      <c r="I6" s="15">
        <v>295</v>
      </c>
      <c r="J6" s="9">
        <v>280</v>
      </c>
      <c r="K6" s="10">
        <v>262</v>
      </c>
      <c r="L6" s="16">
        <v>233</v>
      </c>
      <c r="M6" s="10">
        <v>196</v>
      </c>
      <c r="N6" s="11">
        <v>170.32002247130899</v>
      </c>
      <c r="O6" s="11">
        <v>39.930042163004003</v>
      </c>
    </row>
    <row r="7" spans="1:15" x14ac:dyDescent="0.25">
      <c r="A7" s="5"/>
      <c r="B7" s="17"/>
      <c r="C7" s="7"/>
      <c r="D7" s="8"/>
      <c r="E7" s="8"/>
      <c r="F7" s="8"/>
      <c r="G7" s="8"/>
      <c r="H7" s="8"/>
      <c r="I7" s="15"/>
      <c r="J7" s="9"/>
      <c r="K7" s="10"/>
      <c r="L7" s="16"/>
      <c r="M7" s="10"/>
      <c r="N7" s="11"/>
      <c r="O7" s="11"/>
    </row>
    <row r="8" spans="1:15" ht="29.25" x14ac:dyDescent="0.25">
      <c r="A8" s="5"/>
      <c r="B8" s="12" t="s">
        <v>7</v>
      </c>
      <c r="C8" s="13"/>
      <c r="D8" s="14"/>
      <c r="E8" s="14"/>
      <c r="F8" s="8"/>
      <c r="G8" s="8"/>
      <c r="H8" s="8"/>
      <c r="I8" s="15"/>
      <c r="J8" s="9"/>
      <c r="K8" s="10"/>
      <c r="L8" s="16"/>
      <c r="M8" s="10"/>
      <c r="N8" s="11"/>
      <c r="O8" s="11"/>
    </row>
    <row r="9" spans="1:15" x14ac:dyDescent="0.25">
      <c r="A9" s="5">
        <v>4</v>
      </c>
      <c r="B9" s="17" t="s">
        <v>8</v>
      </c>
      <c r="C9" s="7">
        <f>C11+C10</f>
        <v>1190900</v>
      </c>
      <c r="D9" s="8">
        <f>D11+D10</f>
        <v>1294100</v>
      </c>
      <c r="E9" s="8">
        <v>1485800</v>
      </c>
      <c r="F9" s="8">
        <v>1533600</v>
      </c>
      <c r="G9" s="8">
        <v>1652000</v>
      </c>
      <c r="H9" s="8">
        <v>1762300</v>
      </c>
      <c r="I9" s="8">
        <v>1814000</v>
      </c>
      <c r="J9" s="9">
        <v>1839500</v>
      </c>
      <c r="K9" s="10">
        <v>1918000</v>
      </c>
      <c r="L9" s="9">
        <v>1866600</v>
      </c>
      <c r="M9" s="10">
        <v>1912900</v>
      </c>
      <c r="N9" s="11">
        <v>1971300</v>
      </c>
      <c r="O9" s="18">
        <v>2035500</v>
      </c>
    </row>
    <row r="10" spans="1:15" x14ac:dyDescent="0.25">
      <c r="A10" s="5">
        <v>5</v>
      </c>
      <c r="B10" s="17" t="s">
        <v>9</v>
      </c>
      <c r="C10" s="7">
        <v>1099200</v>
      </c>
      <c r="D10" s="8">
        <v>1191900</v>
      </c>
      <c r="E10" s="8">
        <v>1339200</v>
      </c>
      <c r="F10" s="8">
        <v>1417100</v>
      </c>
      <c r="G10" s="8">
        <v>1527000</v>
      </c>
      <c r="H10" s="8">
        <v>1629000</v>
      </c>
      <c r="I10" s="8">
        <v>1664600</v>
      </c>
      <c r="J10" s="9">
        <v>1677800</v>
      </c>
      <c r="K10" s="10">
        <v>1738400</v>
      </c>
      <c r="L10" s="9">
        <v>1169600</v>
      </c>
      <c r="M10" s="11">
        <v>1691200</v>
      </c>
      <c r="N10" s="11">
        <v>1724800</v>
      </c>
      <c r="O10" s="18">
        <v>1778800</v>
      </c>
    </row>
    <row r="11" spans="1:15" x14ac:dyDescent="0.25">
      <c r="A11" s="5">
        <v>6</v>
      </c>
      <c r="B11" s="17" t="s">
        <v>10</v>
      </c>
      <c r="C11" s="7">
        <v>91700</v>
      </c>
      <c r="D11" s="8">
        <v>102200</v>
      </c>
      <c r="E11" s="8">
        <f>E9-E10</f>
        <v>146600</v>
      </c>
      <c r="F11" s="8">
        <v>116500</v>
      </c>
      <c r="G11" s="8">
        <v>125000</v>
      </c>
      <c r="H11" s="8">
        <v>133300</v>
      </c>
      <c r="I11" s="8">
        <v>149400</v>
      </c>
      <c r="J11" s="9">
        <v>161700</v>
      </c>
      <c r="K11" s="10">
        <v>179600</v>
      </c>
      <c r="L11" s="9">
        <v>207000</v>
      </c>
      <c r="M11" s="11">
        <v>221700</v>
      </c>
      <c r="N11" s="11">
        <v>246500</v>
      </c>
      <c r="O11" s="18">
        <v>256700</v>
      </c>
    </row>
    <row r="12" spans="1:15" x14ac:dyDescent="0.25">
      <c r="A12" s="5"/>
      <c r="B12" s="19"/>
      <c r="J12" s="9"/>
      <c r="K12" s="10"/>
      <c r="L12" s="16"/>
      <c r="M12" s="10"/>
      <c r="N12" s="11"/>
      <c r="O12" s="11"/>
    </row>
    <row r="13" spans="1:15" ht="29.25" x14ac:dyDescent="0.25">
      <c r="A13" s="5"/>
      <c r="B13" s="12" t="s">
        <v>11</v>
      </c>
      <c r="C13" s="15"/>
      <c r="D13" s="15"/>
      <c r="E13" s="15"/>
      <c r="F13" s="8"/>
      <c r="G13" s="8"/>
      <c r="H13" s="8"/>
      <c r="I13" s="15"/>
      <c r="J13" s="9"/>
      <c r="K13" s="10"/>
      <c r="L13" s="16"/>
      <c r="M13" s="10"/>
      <c r="N13" s="11"/>
      <c r="O13" s="11"/>
    </row>
    <row r="14" spans="1:15" x14ac:dyDescent="0.25">
      <c r="A14" s="5">
        <v>6</v>
      </c>
      <c r="B14" s="21" t="s">
        <v>12</v>
      </c>
      <c r="C14" s="7">
        <f>C15+C16+C17</f>
        <v>1703</v>
      </c>
      <c r="D14" s="7">
        <f>D15+D16+D17</f>
        <v>2041.5699220000001</v>
      </c>
      <c r="E14" s="8">
        <v>2231</v>
      </c>
      <c r="F14" s="8">
        <v>2329</v>
      </c>
      <c r="G14" s="8">
        <v>2160</v>
      </c>
      <c r="H14" s="8">
        <v>2055</v>
      </c>
      <c r="I14" s="8">
        <v>1893</v>
      </c>
      <c r="J14" s="9">
        <f>J15+J16+J17</f>
        <v>1813</v>
      </c>
      <c r="K14" s="10">
        <v>1771</v>
      </c>
      <c r="L14" s="9">
        <v>1718</v>
      </c>
      <c r="M14" s="22">
        <v>1587</v>
      </c>
      <c r="N14" s="11">
        <v>1393.9290138677979</v>
      </c>
      <c r="O14" s="11">
        <v>347.56995470999999</v>
      </c>
    </row>
    <row r="15" spans="1:15" ht="30" x14ac:dyDescent="0.25">
      <c r="A15" s="5">
        <v>7</v>
      </c>
      <c r="B15" s="21" t="s">
        <v>13</v>
      </c>
      <c r="C15" s="7">
        <v>1416</v>
      </c>
      <c r="D15" s="7">
        <f>1744796585/1000000</f>
        <v>1744.7965850000001</v>
      </c>
      <c r="E15" s="8">
        <v>1915</v>
      </c>
      <c r="F15" s="8">
        <v>2010</v>
      </c>
      <c r="G15" s="8">
        <v>1822</v>
      </c>
      <c r="H15" s="8">
        <v>1704</v>
      </c>
      <c r="I15" s="8">
        <v>1549</v>
      </c>
      <c r="J15" s="9">
        <v>1492</v>
      </c>
      <c r="K15" s="10">
        <v>1436</v>
      </c>
      <c r="L15" s="9">
        <v>1385</v>
      </c>
      <c r="M15" s="23">
        <v>1267</v>
      </c>
      <c r="N15" s="11">
        <v>1083.7741641699999</v>
      </c>
      <c r="O15" s="11">
        <v>268.97904151</v>
      </c>
    </row>
    <row r="16" spans="1:15" ht="30" x14ac:dyDescent="0.25">
      <c r="A16" s="5">
        <v>8</v>
      </c>
      <c r="B16" s="21" t="s">
        <v>14</v>
      </c>
      <c r="C16" s="7">
        <v>192</v>
      </c>
      <c r="D16" s="7">
        <f>207979489/1000000</f>
        <v>207.979489</v>
      </c>
      <c r="E16" s="8">
        <v>222</v>
      </c>
      <c r="F16" s="8">
        <v>229</v>
      </c>
      <c r="G16" s="8">
        <v>248</v>
      </c>
      <c r="H16" s="8">
        <v>268</v>
      </c>
      <c r="I16" s="8">
        <v>263</v>
      </c>
      <c r="J16" s="9">
        <v>254</v>
      </c>
      <c r="K16" s="10">
        <v>261</v>
      </c>
      <c r="L16" s="16">
        <v>262</v>
      </c>
      <c r="M16" s="23">
        <v>252</v>
      </c>
      <c r="N16" s="11">
        <v>236.78588198</v>
      </c>
      <c r="O16" s="11">
        <v>58.171501020000001</v>
      </c>
    </row>
    <row r="17" spans="1:15" x14ac:dyDescent="0.25">
      <c r="A17" s="5">
        <v>9</v>
      </c>
      <c r="B17" s="21" t="s">
        <v>15</v>
      </c>
      <c r="C17" s="7">
        <v>95</v>
      </c>
      <c r="D17" s="7">
        <f>88793848/1000000</f>
        <v>88.793847999999997</v>
      </c>
      <c r="E17" s="8">
        <v>93</v>
      </c>
      <c r="F17" s="8">
        <v>90</v>
      </c>
      <c r="G17" s="8">
        <v>90</v>
      </c>
      <c r="H17" s="8">
        <v>84</v>
      </c>
      <c r="I17" s="8">
        <v>81</v>
      </c>
      <c r="J17" s="9">
        <v>67</v>
      </c>
      <c r="K17" s="10">
        <v>74</v>
      </c>
      <c r="L17" s="16">
        <v>70</v>
      </c>
      <c r="M17" s="23">
        <v>68</v>
      </c>
      <c r="N17" s="11">
        <v>73.368967717798</v>
      </c>
      <c r="O17" s="11">
        <v>20.419412179999998</v>
      </c>
    </row>
    <row r="18" spans="1:15" x14ac:dyDescent="0.25">
      <c r="A18" s="5"/>
      <c r="B18" s="24"/>
      <c r="C18" s="7"/>
      <c r="D18" s="7"/>
      <c r="E18" s="8"/>
      <c r="F18" s="8"/>
      <c r="G18" s="8"/>
      <c r="H18" s="8"/>
      <c r="I18" s="15"/>
      <c r="J18" s="9"/>
      <c r="K18" s="10"/>
      <c r="L18" s="16"/>
      <c r="M18" s="10"/>
      <c r="N18" s="11"/>
      <c r="O18" s="11"/>
    </row>
    <row r="19" spans="1:15" ht="28.5" x14ac:dyDescent="0.25">
      <c r="A19" s="5"/>
      <c r="B19" s="24" t="s">
        <v>16</v>
      </c>
      <c r="C19" s="7"/>
      <c r="D19" s="7"/>
      <c r="E19" s="8"/>
      <c r="F19" s="8"/>
      <c r="G19" s="8"/>
      <c r="H19" s="8"/>
      <c r="I19" s="15"/>
      <c r="J19" s="9"/>
      <c r="K19" s="10"/>
      <c r="L19" s="16"/>
      <c r="M19" s="10"/>
      <c r="N19" s="11"/>
      <c r="O19" s="11"/>
    </row>
    <row r="20" spans="1:15" ht="30" x14ac:dyDescent="0.25">
      <c r="A20" s="5">
        <v>10</v>
      </c>
      <c r="B20" s="19" t="s">
        <v>17</v>
      </c>
      <c r="C20" s="7">
        <v>40.877000000000002</v>
      </c>
      <c r="D20" s="7">
        <v>35.726999999999997</v>
      </c>
      <c r="E20" s="7">
        <f>31736/1000</f>
        <v>31.736000000000001</v>
      </c>
      <c r="F20" s="7">
        <v>23</v>
      </c>
      <c r="G20" s="7">
        <v>22</v>
      </c>
      <c r="H20" s="7">
        <v>22</v>
      </c>
      <c r="I20" s="15">
        <v>18</v>
      </c>
      <c r="J20" s="9">
        <v>18</v>
      </c>
      <c r="K20" s="10">
        <v>14</v>
      </c>
      <c r="L20" s="16">
        <v>10</v>
      </c>
      <c r="M20" s="25">
        <v>6</v>
      </c>
      <c r="N20" s="11">
        <v>3.7037658499999999</v>
      </c>
      <c r="O20" s="11">
        <v>0.826112016666666</v>
      </c>
    </row>
    <row r="21" spans="1:15" ht="30" x14ac:dyDescent="0.25">
      <c r="A21" s="5">
        <v>11</v>
      </c>
      <c r="B21" s="19" t="s">
        <v>18</v>
      </c>
      <c r="C21" s="7">
        <v>92</v>
      </c>
      <c r="D21" s="7">
        <v>90.765000000000001</v>
      </c>
      <c r="E21" s="7">
        <f>78722/1000</f>
        <v>78.721999999999994</v>
      </c>
      <c r="F21" s="7">
        <v>75</v>
      </c>
      <c r="G21" s="7">
        <v>82</v>
      </c>
      <c r="H21" s="7">
        <v>70</v>
      </c>
      <c r="I21" s="15">
        <v>58</v>
      </c>
      <c r="J21" s="9">
        <v>48</v>
      </c>
      <c r="K21" s="10">
        <v>39</v>
      </c>
      <c r="L21" s="16">
        <v>31</v>
      </c>
      <c r="M21" s="26">
        <v>29</v>
      </c>
      <c r="N21" s="11">
        <v>27.245531249999999</v>
      </c>
      <c r="O21" s="11">
        <v>6.9243173166666701</v>
      </c>
    </row>
    <row r="22" spans="1:15" ht="30" x14ac:dyDescent="0.25">
      <c r="A22" s="5">
        <v>12</v>
      </c>
      <c r="B22" s="1" t="s">
        <v>19</v>
      </c>
      <c r="C22" s="7">
        <v>89.561000000000007</v>
      </c>
      <c r="D22" s="7">
        <v>77.835999999999999</v>
      </c>
      <c r="E22" s="7">
        <f>64426/1000</f>
        <v>64.426000000000002</v>
      </c>
      <c r="F22" s="7">
        <v>62</v>
      </c>
      <c r="G22" s="7">
        <v>47</v>
      </c>
      <c r="H22" s="7">
        <v>44</v>
      </c>
      <c r="I22" s="15">
        <v>35</v>
      </c>
      <c r="J22" s="9">
        <v>29</v>
      </c>
      <c r="K22" s="10">
        <v>22</v>
      </c>
      <c r="L22" s="16">
        <v>18</v>
      </c>
      <c r="M22" s="27">
        <v>11</v>
      </c>
      <c r="N22" s="11">
        <v>8.9936512466666603</v>
      </c>
      <c r="O22" s="11">
        <v>2.3302701800000003</v>
      </c>
    </row>
    <row r="23" spans="1:15" ht="30" x14ac:dyDescent="0.25">
      <c r="A23" s="5">
        <v>13</v>
      </c>
      <c r="B23" s="19" t="s">
        <v>20</v>
      </c>
      <c r="C23" s="7">
        <v>93.38</v>
      </c>
      <c r="D23" s="7">
        <v>87.338999999999999</v>
      </c>
      <c r="E23" s="7">
        <f>79475/1000</f>
        <v>79.474999999999994</v>
      </c>
      <c r="F23" s="7">
        <v>73</v>
      </c>
      <c r="G23" s="7">
        <v>67</v>
      </c>
      <c r="H23" s="7">
        <v>60</v>
      </c>
      <c r="I23" s="15">
        <v>48</v>
      </c>
      <c r="J23" s="9">
        <v>37</v>
      </c>
      <c r="K23" s="10">
        <v>30</v>
      </c>
      <c r="L23" s="16">
        <v>24</v>
      </c>
      <c r="M23" s="27">
        <v>17</v>
      </c>
      <c r="N23" s="11">
        <v>15.518873453333301</v>
      </c>
      <c r="O23" s="11">
        <v>3.7237343033333299</v>
      </c>
    </row>
    <row r="24" spans="1:15" x14ac:dyDescent="0.25">
      <c r="A24" s="5"/>
      <c r="B24" s="24"/>
      <c r="C24" s="7"/>
      <c r="D24" s="7"/>
      <c r="E24" s="8"/>
      <c r="F24" s="8"/>
      <c r="G24" s="8"/>
      <c r="H24" s="8"/>
      <c r="I24" s="15"/>
      <c r="J24" s="9">
        <f>J21+J23</f>
        <v>85</v>
      </c>
      <c r="K24" s="9">
        <f>K21+K23</f>
        <v>69</v>
      </c>
      <c r="L24" s="9">
        <f>L21+L23</f>
        <v>55</v>
      </c>
      <c r="M24" s="9">
        <f>M21+M23</f>
        <v>46</v>
      </c>
      <c r="N24" s="9">
        <f>N21+N23</f>
        <v>42.764404703333298</v>
      </c>
      <c r="O24" s="11"/>
    </row>
    <row r="25" spans="1:15" x14ac:dyDescent="0.25">
      <c r="A25" s="5">
        <v>14</v>
      </c>
      <c r="B25" s="21" t="s">
        <v>21</v>
      </c>
      <c r="C25" s="7" t="s">
        <v>22</v>
      </c>
      <c r="D25" s="7" t="s">
        <v>22</v>
      </c>
      <c r="E25" s="8">
        <v>1403.2756569999999</v>
      </c>
      <c r="F25" s="8">
        <v>1438.3451909999999</v>
      </c>
      <c r="G25" s="8">
        <v>1355</v>
      </c>
      <c r="H25" s="8">
        <v>1384.0886090000001</v>
      </c>
      <c r="I25" s="8">
        <v>1394.032948</v>
      </c>
      <c r="J25" s="28">
        <v>1339</v>
      </c>
      <c r="K25" s="10">
        <v>1421</v>
      </c>
      <c r="L25" s="9">
        <v>1433</v>
      </c>
      <c r="M25" s="22">
        <v>1283</v>
      </c>
      <c r="N25" s="11">
        <v>1146.36763575451</v>
      </c>
      <c r="O25" s="11">
        <v>275.01890800787197</v>
      </c>
    </row>
    <row r="26" spans="1:15" x14ac:dyDescent="0.25">
      <c r="A26" s="5">
        <v>15</v>
      </c>
      <c r="B26" s="29" t="s">
        <v>23</v>
      </c>
      <c r="C26" s="7">
        <v>1204</v>
      </c>
      <c r="D26" s="7">
        <f>1279126660/1000000</f>
        <v>1279.1266599999999</v>
      </c>
      <c r="E26" s="8">
        <v>1154</v>
      </c>
      <c r="F26" s="8">
        <v>1085</v>
      </c>
      <c r="G26" s="8">
        <v>947</v>
      </c>
      <c r="H26" s="8">
        <v>982</v>
      </c>
      <c r="I26" s="7">
        <v>1000</v>
      </c>
      <c r="J26" s="9">
        <v>1011</v>
      </c>
      <c r="K26" s="10">
        <v>960</v>
      </c>
      <c r="L26" s="16">
        <v>728</v>
      </c>
      <c r="M26" s="23">
        <v>497</v>
      </c>
      <c r="N26" s="11">
        <v>314.25330400000001</v>
      </c>
      <c r="O26" s="11">
        <v>76.485545999999999</v>
      </c>
    </row>
    <row r="27" spans="1:15" x14ac:dyDescent="0.25">
      <c r="A27" s="5"/>
      <c r="B27" s="6"/>
      <c r="C27" s="7"/>
      <c r="D27" s="8"/>
      <c r="E27" s="8"/>
      <c r="F27" s="8"/>
      <c r="G27" s="8"/>
      <c r="H27" s="8"/>
      <c r="I27" s="15"/>
      <c r="J27" s="9"/>
      <c r="K27" s="10"/>
      <c r="L27" s="16"/>
      <c r="M27" s="15"/>
      <c r="N27" s="11"/>
      <c r="O27" s="11"/>
    </row>
    <row r="28" spans="1:15" x14ac:dyDescent="0.25">
      <c r="A28" s="5"/>
      <c r="B28" s="30" t="s">
        <v>24</v>
      </c>
      <c r="C28" s="6"/>
      <c r="D28" s="6"/>
      <c r="E28" s="6"/>
      <c r="F28" s="8"/>
      <c r="G28" s="8"/>
      <c r="H28" s="8"/>
      <c r="I28" s="15"/>
      <c r="J28" s="9"/>
      <c r="K28" s="10"/>
      <c r="L28" s="16"/>
      <c r="M28" s="15"/>
      <c r="N28" s="11"/>
      <c r="O28" s="11"/>
    </row>
    <row r="29" spans="1:15" x14ac:dyDescent="0.25">
      <c r="A29" s="5">
        <v>16</v>
      </c>
      <c r="B29" s="17" t="s">
        <v>25</v>
      </c>
      <c r="C29" s="7">
        <v>284200</v>
      </c>
      <c r="D29" s="8">
        <f>D30+D31</f>
        <v>370000</v>
      </c>
      <c r="E29" s="8">
        <v>568700</v>
      </c>
      <c r="F29" s="8">
        <v>680800</v>
      </c>
      <c r="G29" s="8">
        <v>735000</v>
      </c>
      <c r="H29" s="8">
        <v>840900</v>
      </c>
      <c r="I29" s="31">
        <v>1090300</v>
      </c>
      <c r="J29" s="9">
        <v>1248000</v>
      </c>
      <c r="K29" s="10">
        <v>1355600</v>
      </c>
      <c r="L29" s="9">
        <v>1496300</v>
      </c>
      <c r="M29" s="32">
        <v>1648000</v>
      </c>
      <c r="N29" s="33">
        <v>1811700</v>
      </c>
      <c r="O29" s="33">
        <v>1817400</v>
      </c>
    </row>
    <row r="30" spans="1:15" x14ac:dyDescent="0.25">
      <c r="A30" s="5">
        <v>17</v>
      </c>
      <c r="B30" s="17" t="s">
        <v>26</v>
      </c>
      <c r="C30" s="7">
        <v>106700</v>
      </c>
      <c r="D30" s="8">
        <v>133200</v>
      </c>
      <c r="E30" s="8">
        <v>149200</v>
      </c>
      <c r="F30" s="8">
        <v>166800</v>
      </c>
      <c r="G30" s="8">
        <v>186000</v>
      </c>
      <c r="H30" s="8">
        <v>200500</v>
      </c>
      <c r="I30" s="8">
        <v>215100</v>
      </c>
      <c r="J30" s="9">
        <v>248400</v>
      </c>
      <c r="K30" s="10">
        <v>275000</v>
      </c>
      <c r="L30" s="9">
        <v>307200</v>
      </c>
      <c r="M30" s="34">
        <v>323200</v>
      </c>
      <c r="N30" s="11">
        <v>329000</v>
      </c>
      <c r="O30" s="11">
        <v>329700</v>
      </c>
    </row>
    <row r="31" spans="1:15" x14ac:dyDescent="0.25">
      <c r="A31" s="5">
        <v>18</v>
      </c>
      <c r="B31" s="17" t="s">
        <v>27</v>
      </c>
      <c r="C31" s="7">
        <f>C29-C30</f>
        <v>177500</v>
      </c>
      <c r="D31" s="8">
        <v>236800</v>
      </c>
      <c r="E31" s="8">
        <v>419400</v>
      </c>
      <c r="F31" s="8">
        <v>514100</v>
      </c>
      <c r="G31" s="8">
        <v>549000</v>
      </c>
      <c r="H31" s="8">
        <v>640400</v>
      </c>
      <c r="I31" s="8">
        <v>875200</v>
      </c>
      <c r="J31" s="9">
        <v>999600</v>
      </c>
      <c r="K31" s="10">
        <v>1080600</v>
      </c>
      <c r="L31" s="9">
        <v>1189100</v>
      </c>
      <c r="M31" s="34">
        <v>1324800</v>
      </c>
      <c r="N31" s="11">
        <v>1482700</v>
      </c>
      <c r="O31" s="11">
        <v>1487700</v>
      </c>
    </row>
    <row r="32" spans="1:15" x14ac:dyDescent="0.25">
      <c r="A32" s="5"/>
      <c r="B32" s="17"/>
      <c r="C32" s="7"/>
      <c r="D32" s="8"/>
      <c r="E32" s="8"/>
      <c r="F32" s="8"/>
      <c r="G32" s="8"/>
      <c r="H32" s="35"/>
      <c r="I32" s="35"/>
      <c r="J32" s="36"/>
      <c r="K32" s="35"/>
      <c r="L32" s="16"/>
      <c r="M32" s="15"/>
      <c r="N32" s="31"/>
      <c r="O32" s="15"/>
    </row>
    <row r="33" spans="1:15" x14ac:dyDescent="0.25">
      <c r="A33" s="5"/>
      <c r="B33" s="12" t="s">
        <v>28</v>
      </c>
      <c r="C33" s="15"/>
      <c r="D33" s="15"/>
      <c r="E33" s="15"/>
      <c r="F33" s="8"/>
      <c r="G33" s="8"/>
      <c r="H33" s="8"/>
      <c r="I33" s="15"/>
      <c r="J33" s="9"/>
      <c r="K33" s="10"/>
      <c r="L33" s="16"/>
      <c r="M33" s="15"/>
      <c r="N33" s="31"/>
      <c r="O33" s="15"/>
    </row>
    <row r="34" spans="1:15" x14ac:dyDescent="0.25">
      <c r="A34" s="5">
        <v>19</v>
      </c>
      <c r="B34" s="17" t="s">
        <v>29</v>
      </c>
      <c r="C34" s="8">
        <v>25700</v>
      </c>
      <c r="D34" s="8">
        <v>90200</v>
      </c>
      <c r="E34" s="8">
        <v>145500</v>
      </c>
      <c r="F34" s="8">
        <v>160600</v>
      </c>
      <c r="G34" s="8">
        <v>156000</v>
      </c>
      <c r="H34" s="8">
        <v>179300</v>
      </c>
      <c r="I34" s="31">
        <v>226900</v>
      </c>
      <c r="J34" s="9">
        <f>J35+J36</f>
        <v>256100</v>
      </c>
      <c r="K34" s="10">
        <v>254100</v>
      </c>
      <c r="L34" s="33">
        <v>79600</v>
      </c>
      <c r="M34" s="33">
        <v>79200</v>
      </c>
      <c r="N34" s="33">
        <v>71100</v>
      </c>
      <c r="O34" s="33">
        <v>70200</v>
      </c>
    </row>
    <row r="35" spans="1:15" x14ac:dyDescent="0.25">
      <c r="A35" s="5">
        <v>20</v>
      </c>
      <c r="B35" s="17" t="s">
        <v>30</v>
      </c>
      <c r="C35" s="7">
        <v>25700</v>
      </c>
      <c r="D35" s="8">
        <v>15000</v>
      </c>
      <c r="E35" s="8">
        <v>8400</v>
      </c>
      <c r="F35" s="8">
        <v>4300</v>
      </c>
      <c r="G35" s="8">
        <v>4000</v>
      </c>
      <c r="H35" s="8">
        <v>3100</v>
      </c>
      <c r="I35" s="8">
        <v>2500</v>
      </c>
      <c r="J35" s="9">
        <v>2400</v>
      </c>
      <c r="K35" s="11">
        <v>700</v>
      </c>
      <c r="L35" s="11">
        <v>100</v>
      </c>
      <c r="M35" s="11">
        <v>100</v>
      </c>
      <c r="N35" s="11">
        <v>100</v>
      </c>
      <c r="O35" s="11">
        <v>100</v>
      </c>
    </row>
    <row r="36" spans="1:15" x14ac:dyDescent="0.25">
      <c r="A36" s="5">
        <v>21</v>
      </c>
      <c r="B36" s="21" t="s">
        <v>31</v>
      </c>
      <c r="C36" s="7" t="s">
        <v>32</v>
      </c>
      <c r="D36" s="8">
        <v>75200</v>
      </c>
      <c r="E36" s="8">
        <v>137100</v>
      </c>
      <c r="F36" s="8">
        <v>156300</v>
      </c>
      <c r="G36" s="8">
        <v>152000</v>
      </c>
      <c r="H36" s="8">
        <v>176200</v>
      </c>
      <c r="I36" s="8">
        <v>224400</v>
      </c>
      <c r="J36" s="9">
        <v>253700</v>
      </c>
      <c r="K36" s="11">
        <v>79400</v>
      </c>
      <c r="L36" s="11">
        <v>79500</v>
      </c>
      <c r="M36" s="11">
        <v>79100</v>
      </c>
      <c r="N36" s="11">
        <v>71000</v>
      </c>
      <c r="O36" s="11">
        <v>70100</v>
      </c>
    </row>
    <row r="37" spans="1:15" x14ac:dyDescent="0.25">
      <c r="A37" s="5"/>
      <c r="B37" s="17"/>
      <c r="C37" s="7"/>
      <c r="D37" s="8"/>
      <c r="E37" s="8"/>
      <c r="F37" s="8"/>
      <c r="G37" s="8"/>
      <c r="H37" s="8"/>
      <c r="I37" s="15"/>
      <c r="J37" s="9"/>
      <c r="K37" s="10"/>
      <c r="L37" s="16"/>
      <c r="M37" s="15"/>
      <c r="N37" s="31"/>
      <c r="O37" s="15"/>
    </row>
    <row r="38" spans="1:15" x14ac:dyDescent="0.25">
      <c r="A38" s="5"/>
      <c r="B38" s="12" t="s">
        <v>33</v>
      </c>
      <c r="C38" s="15"/>
      <c r="D38" s="15"/>
      <c r="E38" s="15"/>
      <c r="F38" s="8"/>
      <c r="G38" s="8"/>
      <c r="H38" s="8"/>
      <c r="I38" s="15"/>
      <c r="J38" s="9"/>
      <c r="K38" s="10"/>
      <c r="L38" s="16"/>
      <c r="M38" s="15"/>
      <c r="N38" s="31"/>
      <c r="O38" s="15"/>
    </row>
    <row r="39" spans="1:15" x14ac:dyDescent="0.25">
      <c r="A39" s="5">
        <v>22</v>
      </c>
      <c r="B39" s="17" t="s">
        <v>34</v>
      </c>
      <c r="C39" s="7">
        <v>258500</v>
      </c>
      <c r="D39" s="8">
        <f>D40+D41</f>
        <v>279800</v>
      </c>
      <c r="E39" s="8">
        <v>423400</v>
      </c>
      <c r="F39" s="8">
        <v>520200</v>
      </c>
      <c r="G39" s="8">
        <v>579000</v>
      </c>
      <c r="H39" s="8">
        <v>661600</v>
      </c>
      <c r="I39" s="8">
        <v>863400</v>
      </c>
      <c r="J39" s="9">
        <f>J40+J41</f>
        <v>991900</v>
      </c>
      <c r="K39" s="10">
        <f>K41+K40</f>
        <v>1275500</v>
      </c>
      <c r="L39" s="10">
        <f>L41+L40</f>
        <v>1416700</v>
      </c>
      <c r="M39" s="10">
        <f>M41+M40</f>
        <v>1568800</v>
      </c>
      <c r="N39" s="10">
        <f>N41+N40</f>
        <v>1740600</v>
      </c>
      <c r="O39" s="10">
        <f>O41+O40</f>
        <v>1747300</v>
      </c>
    </row>
    <row r="40" spans="1:15" x14ac:dyDescent="0.25">
      <c r="A40" s="5">
        <v>23</v>
      </c>
      <c r="B40" s="17" t="s">
        <v>35</v>
      </c>
      <c r="C40" s="7">
        <v>81000</v>
      </c>
      <c r="D40" s="8">
        <v>118200</v>
      </c>
      <c r="E40" s="8">
        <v>141000</v>
      </c>
      <c r="F40" s="8">
        <v>162400</v>
      </c>
      <c r="G40" s="8">
        <v>182000</v>
      </c>
      <c r="H40" s="8">
        <v>197400</v>
      </c>
      <c r="I40" s="8">
        <v>212600</v>
      </c>
      <c r="J40" s="9">
        <v>246000</v>
      </c>
      <c r="K40" s="11">
        <v>274200</v>
      </c>
      <c r="L40" s="11">
        <v>307200</v>
      </c>
      <c r="M40" s="11">
        <v>323200</v>
      </c>
      <c r="N40" s="11">
        <v>328900</v>
      </c>
      <c r="O40" s="11">
        <v>329700</v>
      </c>
    </row>
    <row r="41" spans="1:15" x14ac:dyDescent="0.25">
      <c r="A41" s="5">
        <v>24</v>
      </c>
      <c r="B41" s="21" t="s">
        <v>36</v>
      </c>
      <c r="C41" s="7">
        <f>C39-C40</f>
        <v>177500</v>
      </c>
      <c r="D41" s="8">
        <v>161600</v>
      </c>
      <c r="E41" s="8">
        <v>282400</v>
      </c>
      <c r="F41" s="8">
        <v>357800</v>
      </c>
      <c r="G41" s="8">
        <v>397000</v>
      </c>
      <c r="H41" s="8">
        <v>464200</v>
      </c>
      <c r="I41" s="8">
        <v>650800</v>
      </c>
      <c r="J41" s="9">
        <v>745900</v>
      </c>
      <c r="K41" s="11">
        <v>1001300</v>
      </c>
      <c r="L41" s="11">
        <v>1109500</v>
      </c>
      <c r="M41" s="11">
        <v>1245600</v>
      </c>
      <c r="N41" s="11">
        <v>1411700</v>
      </c>
      <c r="O41" s="11">
        <v>1417600</v>
      </c>
    </row>
    <row r="42" spans="1:15" x14ac:dyDescent="0.25">
      <c r="A42" s="5"/>
      <c r="B42" s="21"/>
      <c r="C42" s="7"/>
      <c r="D42" s="8"/>
      <c r="E42" s="8"/>
      <c r="F42" s="8"/>
      <c r="G42" s="8"/>
      <c r="H42" s="8"/>
      <c r="I42" s="15"/>
      <c r="J42" s="9"/>
      <c r="K42" s="10"/>
      <c r="L42" s="16"/>
      <c r="M42" s="15"/>
      <c r="N42" s="31"/>
      <c r="O42" s="15"/>
    </row>
    <row r="43" spans="1:15" ht="45" x14ac:dyDescent="0.25">
      <c r="A43" s="5">
        <v>25</v>
      </c>
      <c r="B43" s="21" t="s">
        <v>37</v>
      </c>
      <c r="C43" s="7">
        <v>179300</v>
      </c>
      <c r="D43" s="7">
        <v>163000</v>
      </c>
      <c r="E43" s="7">
        <v>284400</v>
      </c>
      <c r="F43" s="7">
        <v>364134</v>
      </c>
      <c r="G43" s="7">
        <v>404000</v>
      </c>
      <c r="H43" s="7">
        <v>475300</v>
      </c>
      <c r="I43" s="31">
        <v>663100</v>
      </c>
      <c r="J43" s="9">
        <v>779600</v>
      </c>
      <c r="K43" s="11">
        <v>1044800</v>
      </c>
      <c r="L43" s="11">
        <v>1158900</v>
      </c>
      <c r="M43" s="11">
        <v>1298200</v>
      </c>
      <c r="N43" s="11">
        <v>1467900</v>
      </c>
      <c r="O43" s="11">
        <v>1473500</v>
      </c>
    </row>
    <row r="44" spans="1:15" x14ac:dyDescent="0.25">
      <c r="A44" s="5"/>
      <c r="B44" s="21"/>
      <c r="C44" s="7"/>
      <c r="D44" s="8"/>
      <c r="E44" s="8"/>
      <c r="F44" s="8"/>
      <c r="G44" s="8"/>
      <c r="H44" s="8"/>
      <c r="I44" s="15"/>
      <c r="J44" s="9"/>
      <c r="K44" s="10"/>
      <c r="L44" s="16"/>
      <c r="M44" s="15"/>
      <c r="N44" s="31"/>
      <c r="O44" s="15"/>
    </row>
    <row r="45" spans="1:15" ht="28.5" x14ac:dyDescent="0.25">
      <c r="A45" s="5">
        <v>26</v>
      </c>
      <c r="B45" s="37" t="s">
        <v>38</v>
      </c>
      <c r="C45" s="14"/>
      <c r="D45" s="14"/>
      <c r="E45" s="14"/>
      <c r="F45" s="8"/>
      <c r="G45" s="8"/>
      <c r="H45" s="8"/>
      <c r="I45" s="15"/>
      <c r="J45" s="9"/>
      <c r="K45" s="10"/>
      <c r="L45" s="16"/>
      <c r="M45" s="15"/>
      <c r="N45" s="31"/>
      <c r="O45" s="15"/>
    </row>
    <row r="46" spans="1:15" ht="30" x14ac:dyDescent="0.25">
      <c r="A46" s="5"/>
      <c r="B46" s="24" t="s">
        <v>39</v>
      </c>
      <c r="C46" s="7">
        <v>92700</v>
      </c>
      <c r="D46" s="8">
        <v>115400</v>
      </c>
      <c r="E46" s="8">
        <v>135000</v>
      </c>
      <c r="F46" s="8">
        <v>154000</v>
      </c>
      <c r="G46" s="8">
        <v>156300</v>
      </c>
      <c r="H46" s="8">
        <v>112200</v>
      </c>
      <c r="I46" s="8">
        <v>67800</v>
      </c>
      <c r="J46" s="38">
        <v>43921.457901907357</v>
      </c>
      <c r="K46" s="11">
        <v>51800</v>
      </c>
      <c r="L46" s="11">
        <v>53983</v>
      </c>
      <c r="M46" s="11">
        <v>54954</v>
      </c>
      <c r="N46" s="11">
        <v>57317</v>
      </c>
      <c r="O46" s="11">
        <v>57006</v>
      </c>
    </row>
    <row r="47" spans="1:15" ht="30" x14ac:dyDescent="0.25">
      <c r="A47" s="5"/>
      <c r="B47" s="24" t="s">
        <v>40</v>
      </c>
      <c r="C47" s="7">
        <v>300</v>
      </c>
      <c r="D47" s="8">
        <v>1380</v>
      </c>
      <c r="E47" s="8">
        <v>5900</v>
      </c>
      <c r="F47" s="8">
        <v>7100</v>
      </c>
      <c r="G47" s="8">
        <v>7500</v>
      </c>
      <c r="H47" s="8">
        <v>6700</v>
      </c>
      <c r="I47" s="8">
        <v>3600</v>
      </c>
      <c r="J47" s="38">
        <v>1962.5420980926431</v>
      </c>
      <c r="K47" s="11">
        <v>800</v>
      </c>
      <c r="L47" s="11">
        <v>596</v>
      </c>
      <c r="M47" s="11">
        <v>541</v>
      </c>
      <c r="N47" s="11">
        <v>345</v>
      </c>
      <c r="O47" s="11">
        <v>372</v>
      </c>
    </row>
    <row r="48" spans="1:15" x14ac:dyDescent="0.25">
      <c r="A48" s="5"/>
      <c r="B48" s="24"/>
      <c r="C48" s="7"/>
      <c r="D48" s="8"/>
      <c r="E48" s="8"/>
      <c r="F48" s="8"/>
      <c r="G48" s="8"/>
      <c r="H48" s="8"/>
      <c r="I48" s="8"/>
      <c r="J48" s="38"/>
      <c r="K48" s="10"/>
      <c r="L48" s="16"/>
      <c r="M48" s="15"/>
      <c r="N48" s="31"/>
      <c r="O48" s="15"/>
    </row>
    <row r="49" spans="1:15" x14ac:dyDescent="0.25">
      <c r="A49" s="5"/>
      <c r="B49" s="24" t="s">
        <v>41</v>
      </c>
      <c r="C49" s="7"/>
      <c r="D49" s="8"/>
      <c r="E49" s="8"/>
      <c r="F49" s="8"/>
      <c r="G49" s="8"/>
      <c r="H49" s="8"/>
      <c r="I49" s="8"/>
      <c r="J49" s="38"/>
      <c r="K49" s="10"/>
      <c r="L49" s="16"/>
      <c r="M49" s="15"/>
      <c r="N49" s="31"/>
      <c r="O49" s="15"/>
    </row>
    <row r="50" spans="1:15" x14ac:dyDescent="0.25">
      <c r="A50" s="5"/>
      <c r="B50" s="21" t="s">
        <v>42</v>
      </c>
      <c r="C50" s="7"/>
      <c r="D50" s="8"/>
      <c r="E50" s="8"/>
      <c r="F50" s="8"/>
      <c r="G50" s="8"/>
      <c r="H50" s="8"/>
      <c r="I50" s="8"/>
      <c r="J50" s="38"/>
      <c r="K50" s="39">
        <v>53813</v>
      </c>
      <c r="L50" s="38">
        <v>58124</v>
      </c>
      <c r="M50" s="15"/>
      <c r="N50" s="31"/>
      <c r="O50" s="15"/>
    </row>
    <row r="51" spans="1:15" ht="16.149999999999999" customHeight="1" x14ac:dyDescent="0.25">
      <c r="A51" s="5"/>
      <c r="B51" s="21" t="s">
        <v>43</v>
      </c>
      <c r="C51" s="7"/>
      <c r="D51" s="8"/>
      <c r="E51" s="8"/>
      <c r="F51" s="8"/>
      <c r="G51" s="8">
        <v>17394</v>
      </c>
      <c r="H51" s="8">
        <v>61497</v>
      </c>
      <c r="I51" s="8">
        <v>134500</v>
      </c>
      <c r="J51" s="38">
        <v>170359.3629987094</v>
      </c>
      <c r="K51" s="11">
        <v>188492</v>
      </c>
      <c r="L51" s="11">
        <v>168492</v>
      </c>
      <c r="M51" s="11">
        <v>142985</v>
      </c>
      <c r="N51" s="11">
        <v>121068</v>
      </c>
      <c r="O51" s="11">
        <v>112214</v>
      </c>
    </row>
    <row r="52" spans="1:15" ht="16.149999999999999" customHeight="1" x14ac:dyDescent="0.25">
      <c r="A52" s="5"/>
      <c r="B52" s="21" t="s">
        <v>44</v>
      </c>
      <c r="C52" s="7"/>
      <c r="D52" s="8"/>
      <c r="E52" s="8"/>
      <c r="F52" s="8"/>
      <c r="G52" s="8">
        <v>618</v>
      </c>
      <c r="H52" s="8">
        <v>2499</v>
      </c>
      <c r="I52" s="8">
        <v>6400</v>
      </c>
      <c r="J52" s="38">
        <v>10705.736244388068</v>
      </c>
      <c r="K52" s="11">
        <v>18393</v>
      </c>
      <c r="L52" s="11">
        <v>62657</v>
      </c>
      <c r="M52" s="11">
        <v>101845</v>
      </c>
      <c r="N52" s="11">
        <v>110831</v>
      </c>
      <c r="O52" s="11">
        <v>115125</v>
      </c>
    </row>
    <row r="53" spans="1:15" ht="16.149999999999999" customHeight="1" x14ac:dyDescent="0.25">
      <c r="A53" s="5"/>
      <c r="B53" s="21" t="s">
        <v>45</v>
      </c>
      <c r="C53" s="7"/>
      <c r="D53" s="8"/>
      <c r="E53" s="8"/>
      <c r="F53" s="8"/>
      <c r="G53" s="8">
        <v>234</v>
      </c>
      <c r="H53" s="8">
        <v>596</v>
      </c>
      <c r="I53" s="8">
        <v>1500</v>
      </c>
      <c r="J53" s="38">
        <v>1963.9007569025355</v>
      </c>
      <c r="K53" s="11">
        <v>3887</v>
      </c>
      <c r="L53" s="11">
        <v>2170</v>
      </c>
      <c r="M53" s="11">
        <v>1413</v>
      </c>
      <c r="N53" s="11">
        <v>761</v>
      </c>
      <c r="O53" s="11">
        <v>8813</v>
      </c>
    </row>
    <row r="54" spans="1:15" ht="16.149999999999999" customHeight="1" x14ac:dyDescent="0.25">
      <c r="A54" s="5"/>
      <c r="B54" s="21" t="s">
        <v>46</v>
      </c>
      <c r="C54" s="7"/>
      <c r="D54" s="8"/>
      <c r="E54" s="8"/>
      <c r="F54" s="8"/>
      <c r="G54" s="8"/>
      <c r="H54" s="8"/>
      <c r="J54" s="40" t="s">
        <v>22</v>
      </c>
      <c r="K54" s="11">
        <v>0</v>
      </c>
      <c r="L54" s="11">
        <v>2618</v>
      </c>
      <c r="M54" s="11">
        <v>4632</v>
      </c>
      <c r="N54" s="11">
        <v>16223</v>
      </c>
      <c r="O54" s="11">
        <v>20504</v>
      </c>
    </row>
    <row r="55" spans="1:15" ht="16.149999999999999" customHeight="1" x14ac:dyDescent="0.25">
      <c r="A55" s="5"/>
      <c r="B55" s="21" t="s">
        <v>47</v>
      </c>
      <c r="C55" s="7"/>
      <c r="D55" s="8"/>
      <c r="E55" s="8"/>
      <c r="F55" s="8"/>
      <c r="G55" s="8"/>
      <c r="H55" s="8"/>
      <c r="J55" s="40" t="s">
        <v>22</v>
      </c>
      <c r="K55" s="11">
        <v>0</v>
      </c>
      <c r="L55" s="11">
        <v>0</v>
      </c>
      <c r="M55" s="11">
        <v>0</v>
      </c>
      <c r="N55" s="11">
        <v>1</v>
      </c>
      <c r="O55" s="11">
        <v>2382</v>
      </c>
    </row>
    <row r="56" spans="1:15" ht="16.149999999999999" customHeight="1" x14ac:dyDescent="0.25">
      <c r="A56" s="5"/>
      <c r="B56" s="21" t="s">
        <v>48</v>
      </c>
      <c r="C56" s="7"/>
      <c r="D56" s="8"/>
      <c r="E56" s="41"/>
      <c r="F56" s="8"/>
      <c r="G56" s="8"/>
      <c r="H56" s="8"/>
      <c r="I56" s="8">
        <v>525</v>
      </c>
      <c r="J56" s="38">
        <v>961</v>
      </c>
      <c r="K56" s="11">
        <v>840</v>
      </c>
      <c r="L56" s="11">
        <v>895</v>
      </c>
      <c r="M56" s="11">
        <v>889</v>
      </c>
      <c r="N56" s="11">
        <v>5195</v>
      </c>
      <c r="O56" s="11">
        <v>6243</v>
      </c>
    </row>
    <row r="57" spans="1:15" ht="16.149999999999999" customHeight="1" x14ac:dyDescent="0.25">
      <c r="A57" s="5"/>
      <c r="B57" s="21" t="s">
        <v>49</v>
      </c>
      <c r="C57" s="7"/>
      <c r="D57" s="8"/>
      <c r="E57" s="41"/>
      <c r="F57" s="8"/>
      <c r="G57" s="8"/>
      <c r="H57" s="8"/>
      <c r="I57" s="8"/>
      <c r="J57" s="40" t="s">
        <v>22</v>
      </c>
      <c r="K57" s="11">
        <v>0</v>
      </c>
      <c r="L57" s="11">
        <v>0</v>
      </c>
      <c r="M57" s="11">
        <v>0</v>
      </c>
      <c r="N57" s="11">
        <v>403</v>
      </c>
      <c r="O57" s="11">
        <v>537</v>
      </c>
    </row>
    <row r="58" spans="1:15" ht="16.149999999999999" customHeight="1" x14ac:dyDescent="0.25">
      <c r="A58" s="5"/>
      <c r="B58" s="21" t="s">
        <v>50</v>
      </c>
      <c r="C58" s="7"/>
      <c r="D58" s="8"/>
      <c r="E58" s="41"/>
      <c r="F58" s="8"/>
      <c r="G58" s="8"/>
      <c r="H58" s="8"/>
      <c r="I58" s="8"/>
      <c r="J58" s="40" t="s">
        <v>22</v>
      </c>
      <c r="K58" s="11">
        <v>0</v>
      </c>
      <c r="L58" s="11">
        <v>0</v>
      </c>
      <c r="M58" s="11">
        <v>0</v>
      </c>
      <c r="N58" s="11">
        <v>102</v>
      </c>
      <c r="O58" s="11">
        <v>179</v>
      </c>
    </row>
    <row r="59" spans="1:15" ht="16.149999999999999" customHeight="1" x14ac:dyDescent="0.25">
      <c r="A59" s="5"/>
      <c r="B59" s="21" t="s">
        <v>51</v>
      </c>
      <c r="C59" s="7"/>
      <c r="D59" s="8"/>
      <c r="E59" s="41"/>
      <c r="F59" s="8"/>
      <c r="G59" s="8"/>
      <c r="H59" s="8"/>
      <c r="I59" s="8"/>
      <c r="J59" s="40" t="s">
        <v>22</v>
      </c>
      <c r="K59" s="11">
        <v>3363</v>
      </c>
      <c r="L59" s="11">
        <v>2754</v>
      </c>
      <c r="M59" s="11">
        <v>1987</v>
      </c>
      <c r="N59" s="11">
        <v>1460</v>
      </c>
      <c r="O59" s="11">
        <v>1414</v>
      </c>
    </row>
    <row r="60" spans="1:15" ht="15" customHeight="1" x14ac:dyDescent="0.25">
      <c r="A60" s="5"/>
      <c r="B60" s="21" t="s">
        <v>52</v>
      </c>
      <c r="C60" s="7"/>
      <c r="D60" s="8"/>
      <c r="E60" s="41"/>
      <c r="F60" s="8"/>
      <c r="G60" s="8"/>
      <c r="H60" s="8"/>
      <c r="I60" s="8"/>
      <c r="J60" s="40" t="s">
        <v>22</v>
      </c>
      <c r="K60" s="11">
        <v>5744</v>
      </c>
      <c r="L60" s="11">
        <v>7172</v>
      </c>
      <c r="M60" s="11">
        <v>7809</v>
      </c>
      <c r="N60" s="11">
        <v>8462</v>
      </c>
      <c r="O60" s="11">
        <v>0</v>
      </c>
    </row>
    <row r="61" spans="1:15" ht="16.149999999999999" customHeight="1" x14ac:dyDescent="0.25">
      <c r="A61" s="5"/>
      <c r="B61" s="21" t="s">
        <v>53</v>
      </c>
      <c r="C61" s="7"/>
      <c r="D61" s="8"/>
      <c r="E61" s="41"/>
      <c r="F61" s="8"/>
      <c r="G61" s="8"/>
      <c r="H61" s="8"/>
      <c r="I61" s="8"/>
      <c r="J61" s="40" t="s">
        <v>22</v>
      </c>
      <c r="K61" s="40" t="s">
        <v>22</v>
      </c>
      <c r="L61" s="40" t="s">
        <v>22</v>
      </c>
      <c r="M61" s="40" t="s">
        <v>22</v>
      </c>
      <c r="N61" s="40" t="s">
        <v>22</v>
      </c>
      <c r="O61" s="11">
        <v>419</v>
      </c>
    </row>
    <row r="62" spans="1:15" ht="16.149999999999999" customHeight="1" x14ac:dyDescent="0.25">
      <c r="A62" s="5"/>
      <c r="B62" s="21" t="s">
        <v>54</v>
      </c>
      <c r="C62" s="7"/>
      <c r="D62" s="8"/>
      <c r="E62" s="41"/>
      <c r="F62" s="8"/>
      <c r="G62" s="8"/>
      <c r="H62" s="8"/>
      <c r="I62" s="8"/>
      <c r="J62" s="40" t="s">
        <v>22</v>
      </c>
      <c r="K62" s="11">
        <v>2650</v>
      </c>
      <c r="L62" s="11">
        <v>3157</v>
      </c>
      <c r="M62" s="11">
        <v>3372</v>
      </c>
      <c r="N62" s="11">
        <v>3565</v>
      </c>
      <c r="O62" s="11">
        <v>0</v>
      </c>
    </row>
    <row r="63" spans="1:15" ht="16.149999999999999" customHeight="1" x14ac:dyDescent="0.25">
      <c r="A63" s="5"/>
      <c r="B63" s="21" t="s">
        <v>55</v>
      </c>
      <c r="C63" s="7"/>
      <c r="D63" s="8"/>
      <c r="E63" s="41"/>
      <c r="F63" s="8"/>
      <c r="G63" s="8"/>
      <c r="H63" s="8"/>
      <c r="I63" s="8"/>
      <c r="J63" s="40" t="s">
        <v>22</v>
      </c>
      <c r="K63" s="11">
        <v>0</v>
      </c>
      <c r="L63" s="11">
        <v>0</v>
      </c>
      <c r="M63" s="11">
        <v>0</v>
      </c>
      <c r="N63" s="11">
        <v>1</v>
      </c>
      <c r="O63" s="11">
        <v>1173</v>
      </c>
    </row>
    <row r="64" spans="1:15" ht="16.149999999999999" customHeight="1" x14ac:dyDescent="0.25">
      <c r="A64" s="5"/>
      <c r="B64" s="21" t="s">
        <v>56</v>
      </c>
      <c r="C64" s="7"/>
      <c r="D64" s="8"/>
      <c r="E64" s="41"/>
      <c r="F64" s="8"/>
      <c r="G64" s="8"/>
      <c r="H64" s="8"/>
      <c r="I64" s="8"/>
      <c r="J64" s="40" t="s">
        <v>22</v>
      </c>
      <c r="K64" s="11">
        <v>1471</v>
      </c>
      <c r="L64" s="11">
        <v>1933</v>
      </c>
      <c r="M64" s="11">
        <v>2170</v>
      </c>
      <c r="N64" s="11">
        <v>2499</v>
      </c>
      <c r="O64" s="11">
        <v>0</v>
      </c>
    </row>
    <row r="65" spans="1:16" ht="16.149999999999999" customHeight="1" x14ac:dyDescent="0.25">
      <c r="A65" s="5"/>
      <c r="B65" s="21" t="s">
        <v>57</v>
      </c>
      <c r="C65" s="7"/>
      <c r="D65" s="8"/>
      <c r="E65" s="41"/>
      <c r="F65" s="8"/>
      <c r="G65" s="8"/>
      <c r="H65" s="8"/>
      <c r="I65" s="8"/>
      <c r="J65" s="40" t="s">
        <v>22</v>
      </c>
      <c r="K65" s="11">
        <v>0</v>
      </c>
      <c r="L65" s="11">
        <v>0</v>
      </c>
      <c r="M65" s="11">
        <v>0</v>
      </c>
      <c r="N65" s="11">
        <v>5</v>
      </c>
      <c r="O65" s="11">
        <v>2435</v>
      </c>
    </row>
    <row r="66" spans="1:16" ht="16.149999999999999" customHeight="1" x14ac:dyDescent="0.25">
      <c r="A66" s="5"/>
      <c r="B66" s="21" t="s">
        <v>58</v>
      </c>
      <c r="C66" s="7"/>
      <c r="D66" s="8"/>
      <c r="E66" s="41"/>
      <c r="F66" s="8"/>
      <c r="G66" s="8"/>
      <c r="H66" s="8"/>
      <c r="I66" s="8"/>
      <c r="J66" s="40" t="s">
        <v>22</v>
      </c>
      <c r="K66" s="11">
        <v>0</v>
      </c>
      <c r="L66" s="11">
        <v>0</v>
      </c>
      <c r="M66" s="11">
        <v>0</v>
      </c>
      <c r="N66" s="11">
        <v>2</v>
      </c>
      <c r="O66" s="11">
        <v>57</v>
      </c>
    </row>
    <row r="67" spans="1:16" ht="29.25" customHeight="1" x14ac:dyDescent="0.25">
      <c r="A67" s="5">
        <v>27</v>
      </c>
      <c r="B67" s="15" t="s">
        <v>59</v>
      </c>
      <c r="C67" s="42">
        <v>3.4</v>
      </c>
      <c r="D67" s="43">
        <v>5.8</v>
      </c>
      <c r="E67" s="43">
        <v>8.1999999999999993</v>
      </c>
      <c r="F67" s="43">
        <v>11.9</v>
      </c>
      <c r="G67" s="43">
        <v>17.100000000000001</v>
      </c>
      <c r="H67" s="43">
        <v>21.3</v>
      </c>
      <c r="I67" s="43">
        <v>42.5</v>
      </c>
      <c r="J67" s="44">
        <v>43</v>
      </c>
      <c r="K67" s="11">
        <v>65</v>
      </c>
      <c r="L67" s="11">
        <v>101.7</v>
      </c>
      <c r="M67" s="11">
        <v>144.97</v>
      </c>
      <c r="N67" s="11">
        <v>211.3</v>
      </c>
      <c r="O67" s="11">
        <v>257.72000000000003</v>
      </c>
    </row>
    <row r="68" spans="1:16" x14ac:dyDescent="0.25">
      <c r="B68" s="46"/>
      <c r="C68" s="14"/>
      <c r="D68" s="14"/>
      <c r="E68" s="14"/>
      <c r="F68" s="8"/>
      <c r="G68" s="8"/>
      <c r="H68" s="8"/>
      <c r="I68" s="15"/>
      <c r="K68" s="10"/>
      <c r="L68" s="16"/>
      <c r="M68" s="15"/>
      <c r="N68" s="31"/>
      <c r="O68" s="15"/>
      <c r="P68" s="48"/>
    </row>
    <row r="69" spans="1:16" x14ac:dyDescent="0.25">
      <c r="A69" s="5">
        <v>28</v>
      </c>
      <c r="B69" s="19" t="s">
        <v>60</v>
      </c>
      <c r="C69" s="49">
        <v>30.2</v>
      </c>
      <c r="D69" s="50">
        <v>29.068413978911821</v>
      </c>
      <c r="E69" s="51">
        <v>27.03</v>
      </c>
      <c r="F69" s="51">
        <v>28.8</v>
      </c>
      <c r="G69" s="51">
        <v>29.5</v>
      </c>
      <c r="H69" s="51">
        <v>29.7</v>
      </c>
      <c r="I69" s="15">
        <v>30.8</v>
      </c>
      <c r="J69" s="52">
        <v>32.64</v>
      </c>
      <c r="K69" s="53">
        <v>34.31</v>
      </c>
      <c r="L69" s="16">
        <v>36.24</v>
      </c>
      <c r="M69" s="15">
        <v>36.79</v>
      </c>
      <c r="N69" s="31">
        <f>(N3/N78)*100</f>
        <v>37.11563049890497</v>
      </c>
      <c r="O69" s="15"/>
    </row>
    <row r="70" spans="1:16" ht="30" x14ac:dyDescent="0.25">
      <c r="A70" s="5">
        <v>29</v>
      </c>
      <c r="B70" s="19" t="s">
        <v>61</v>
      </c>
      <c r="C70" s="15"/>
      <c r="D70" s="15"/>
      <c r="E70" s="15"/>
      <c r="F70" s="13"/>
      <c r="G70" s="15"/>
      <c r="H70" s="15"/>
      <c r="I70" s="15"/>
      <c r="J70" s="54">
        <v>82.69</v>
      </c>
      <c r="K70" s="15">
        <v>86.64</v>
      </c>
      <c r="L70" s="16">
        <v>91.48</v>
      </c>
      <c r="M70" s="15">
        <v>91.98</v>
      </c>
      <c r="N70" s="31"/>
      <c r="O70" s="15"/>
    </row>
    <row r="71" spans="1:16" ht="30" x14ac:dyDescent="0.25">
      <c r="A71" s="5">
        <v>30</v>
      </c>
      <c r="B71" s="19" t="s">
        <v>62</v>
      </c>
      <c r="C71" s="55">
        <v>95.241522712731935</v>
      </c>
      <c r="D71" s="55">
        <v>103.32927713421547</v>
      </c>
      <c r="E71" s="55">
        <v>118.30729320111284</v>
      </c>
      <c r="F71" s="56">
        <v>121.84454333323005</v>
      </c>
      <c r="G71" s="55">
        <v>130.92999128982686</v>
      </c>
      <c r="H71" s="55">
        <v>139.54810581045277</v>
      </c>
      <c r="I71" s="55">
        <v>143.5</v>
      </c>
      <c r="J71" s="57">
        <v>145.37950808853805</v>
      </c>
      <c r="K71" s="55">
        <v>151.54</v>
      </c>
      <c r="L71" s="58">
        <v>147.5</v>
      </c>
      <c r="M71" s="59">
        <f>(M9/M78)*100</f>
        <v>151.09436585230998</v>
      </c>
      <c r="N71" s="59">
        <f>(N9/N78)*100</f>
        <v>155.97109870494853</v>
      </c>
      <c r="O71" s="15"/>
    </row>
    <row r="72" spans="1:16" x14ac:dyDescent="0.25">
      <c r="A72" s="5">
        <v>31</v>
      </c>
      <c r="B72" s="19" t="s">
        <v>63</v>
      </c>
      <c r="C72" s="55">
        <v>22.728726807421626</v>
      </c>
      <c r="D72" s="55">
        <v>29.543182551317305</v>
      </c>
      <c r="E72" s="55">
        <v>45.282916707142867</v>
      </c>
      <c r="F72" s="56">
        <v>54.089570358152727</v>
      </c>
      <c r="G72" s="55">
        <v>58.25275036199924</v>
      </c>
      <c r="H72" s="55">
        <v>66.58684796913677</v>
      </c>
      <c r="I72" s="55">
        <v>86.270196705227008</v>
      </c>
      <c r="J72" s="57">
        <v>98.632033756181286</v>
      </c>
      <c r="K72" s="55">
        <v>107.11</v>
      </c>
      <c r="L72" s="58">
        <v>118.24</v>
      </c>
      <c r="M72" s="15">
        <v>114.66</v>
      </c>
      <c r="N72" s="59">
        <f>(N29/N78)*100</f>
        <v>143.34339751623563</v>
      </c>
      <c r="O72" s="15"/>
    </row>
    <row r="73" spans="1:16" x14ac:dyDescent="0.25">
      <c r="A73" s="5">
        <v>32</v>
      </c>
      <c r="B73" s="19" t="s">
        <v>64</v>
      </c>
      <c r="C73" s="55">
        <v>20.673384516954574</v>
      </c>
      <c r="D73" s="55">
        <v>22.341033723942115</v>
      </c>
      <c r="E73" s="55">
        <v>33.713358420615954</v>
      </c>
      <c r="F73" s="56">
        <v>41.329897914675449</v>
      </c>
      <c r="G73" s="55">
        <v>45.888901305574912</v>
      </c>
      <c r="H73" s="55">
        <v>52.388938775574843</v>
      </c>
      <c r="I73" s="55">
        <v>68.3</v>
      </c>
      <c r="J73" s="57">
        <v>78.391918495798265</v>
      </c>
      <c r="K73" s="55">
        <v>87.03</v>
      </c>
      <c r="L73" s="58">
        <v>98.48</v>
      </c>
      <c r="M73" s="55">
        <f>(M39/M78)*100</f>
        <v>123.91491512839347</v>
      </c>
      <c r="N73" s="55">
        <f>(N39/N78)*100</f>
        <v>137.71789905434659</v>
      </c>
      <c r="O73" s="15"/>
    </row>
    <row r="74" spans="1:16" ht="30" x14ac:dyDescent="0.25">
      <c r="A74" s="5">
        <v>33</v>
      </c>
      <c r="B74" s="19" t="s">
        <v>65</v>
      </c>
      <c r="C74" s="55">
        <v>6.477927063339731</v>
      </c>
      <c r="D74" s="55">
        <v>9.4378491285559605</v>
      </c>
      <c r="E74" s="55">
        <v>11.227169431523025</v>
      </c>
      <c r="F74" s="56">
        <v>12.902682470863693</v>
      </c>
      <c r="G74" s="55">
        <v>14.424490565828382</v>
      </c>
      <c r="H74" s="55">
        <v>15.631161599604706</v>
      </c>
      <c r="I74" s="55">
        <v>16.822015793388299</v>
      </c>
      <c r="J74" s="57">
        <v>19.441891269247275</v>
      </c>
      <c r="K74" s="55">
        <v>21.7</v>
      </c>
      <c r="L74" s="58">
        <v>23.07</v>
      </c>
      <c r="M74" s="55">
        <f>(M40/M78)*100</f>
        <v>25.528620964748072</v>
      </c>
      <c r="N74" s="55">
        <f>(N40/N78)*100</f>
        <v>26.022875444659654</v>
      </c>
      <c r="O74" s="15"/>
    </row>
    <row r="75" spans="1:16" ht="30" x14ac:dyDescent="0.25">
      <c r="A75" s="5">
        <v>34</v>
      </c>
      <c r="B75" s="19" t="s">
        <v>66</v>
      </c>
      <c r="C75" s="55">
        <v>14.195457453614843</v>
      </c>
      <c r="D75" s="55">
        <v>12.903184595386152</v>
      </c>
      <c r="E75" s="55">
        <v>22.486188989092927</v>
      </c>
      <c r="F75" s="56">
        <v>28.427215443811761</v>
      </c>
      <c r="G75" s="55">
        <v>31.464410739746523</v>
      </c>
      <c r="H75" s="55">
        <v>36.757777175970133</v>
      </c>
      <c r="I75" s="55">
        <v>51.494674874586565</v>
      </c>
      <c r="J75" s="57">
        <v>58.950027226550986</v>
      </c>
      <c r="K75" s="55">
        <v>65.400000000000006</v>
      </c>
      <c r="L75" s="58">
        <v>68</v>
      </c>
      <c r="M75" s="55">
        <f>(M41/M78)*100</f>
        <v>98.386294163645417</v>
      </c>
      <c r="N75" s="55">
        <f>(N41/N78)*100</f>
        <v>111.69502360968693</v>
      </c>
      <c r="O75" s="15"/>
    </row>
    <row r="76" spans="1:16" ht="30" x14ac:dyDescent="0.25">
      <c r="A76" s="5">
        <v>35</v>
      </c>
      <c r="B76" s="19" t="s">
        <v>67</v>
      </c>
      <c r="C76" s="55" t="s">
        <v>22</v>
      </c>
      <c r="D76" s="55" t="s">
        <v>22</v>
      </c>
      <c r="E76" s="55">
        <v>21.407461769210279</v>
      </c>
      <c r="F76" s="56">
        <v>25.145084602517741</v>
      </c>
      <c r="G76" s="55">
        <v>33.034477562635111</v>
      </c>
      <c r="H76" s="55">
        <v>33.665570790696243</v>
      </c>
      <c r="I76" s="55">
        <v>62.274456571112736</v>
      </c>
      <c r="J76" s="57">
        <v>58.59274772761654</v>
      </c>
      <c r="K76" s="55">
        <v>84.192684829204836</v>
      </c>
      <c r="L76" s="58">
        <v>123.63858508586772</v>
      </c>
      <c r="M76" s="60"/>
      <c r="N76" s="61"/>
      <c r="O76" s="15"/>
    </row>
    <row r="77" spans="1:16" x14ac:dyDescent="0.25">
      <c r="M77" s="62"/>
      <c r="N77" s="63"/>
    </row>
    <row r="78" spans="1:16" x14ac:dyDescent="0.25">
      <c r="B78" s="64" t="s">
        <v>68</v>
      </c>
      <c r="C78" s="14">
        <v>1250400</v>
      </c>
      <c r="D78" s="14">
        <v>1252404</v>
      </c>
      <c r="E78" s="14">
        <v>1255882</v>
      </c>
      <c r="F78" s="14">
        <v>1258653</v>
      </c>
      <c r="G78" s="65">
        <v>1261743</v>
      </c>
      <c r="H78" s="66">
        <v>1262862</v>
      </c>
      <c r="I78" s="65">
        <v>1263820</v>
      </c>
      <c r="J78" s="65">
        <v>1265309</v>
      </c>
      <c r="K78" s="65">
        <v>1265637</v>
      </c>
      <c r="L78" s="65">
        <v>1265475</v>
      </c>
      <c r="M78" s="65">
        <v>1266030</v>
      </c>
      <c r="N78" s="65">
        <v>1263888</v>
      </c>
    </row>
    <row r="79" spans="1:16" x14ac:dyDescent="0.25">
      <c r="B79" s="64" t="s">
        <v>69</v>
      </c>
      <c r="G79" s="1">
        <v>517641</v>
      </c>
      <c r="M79" s="15"/>
      <c r="N79" s="31"/>
    </row>
    <row r="80" spans="1:16" x14ac:dyDescent="0.25">
      <c r="B80" s="64"/>
      <c r="M80" s="15"/>
      <c r="N80" s="31"/>
    </row>
    <row r="81" spans="1:15" x14ac:dyDescent="0.25">
      <c r="A81" s="45">
        <v>36</v>
      </c>
      <c r="B81" s="15" t="s">
        <v>70</v>
      </c>
      <c r="C81" s="67">
        <f t="shared" ref="C81:H81" si="0">C82*C78/100</f>
        <v>225072</v>
      </c>
      <c r="D81" s="67">
        <f t="shared" si="0"/>
        <v>273024.07199999999</v>
      </c>
      <c r="E81" s="67">
        <f t="shared" si="0"/>
        <v>383044.01</v>
      </c>
      <c r="F81" s="67">
        <f t="shared" si="0"/>
        <v>473253.52800000005</v>
      </c>
      <c r="G81" s="67">
        <f t="shared" si="0"/>
        <v>586710.495</v>
      </c>
      <c r="H81" s="67">
        <f t="shared" si="0"/>
        <v>632693.86200000008</v>
      </c>
      <c r="I81" s="67">
        <f>I82*I78/100</f>
        <v>682462.8</v>
      </c>
      <c r="J81" s="67">
        <f>J82*J78/100</f>
        <v>733879.22</v>
      </c>
      <c r="K81" s="67">
        <f>K82*K78/100</f>
        <v>773304.20700000005</v>
      </c>
      <c r="L81" s="67">
        <f>L82*L78/100</f>
        <v>822558.75</v>
      </c>
      <c r="M81" s="67">
        <f>M82*M78/100</f>
        <v>864698.49</v>
      </c>
      <c r="N81" s="31"/>
    </row>
    <row r="82" spans="1:15" x14ac:dyDescent="0.25">
      <c r="B82" s="15" t="s">
        <v>71</v>
      </c>
      <c r="C82" s="68">
        <v>18</v>
      </c>
      <c r="D82" s="69">
        <v>21.8</v>
      </c>
      <c r="E82" s="69">
        <v>30.5</v>
      </c>
      <c r="F82" s="69">
        <v>37.6</v>
      </c>
      <c r="G82" s="69">
        <v>46.5</v>
      </c>
      <c r="H82" s="69">
        <v>50.1</v>
      </c>
      <c r="I82" s="15">
        <v>54</v>
      </c>
      <c r="J82" s="54">
        <v>58</v>
      </c>
      <c r="K82" s="15">
        <v>61.1</v>
      </c>
      <c r="L82" s="15">
        <v>65</v>
      </c>
      <c r="M82" s="15">
        <v>68.3</v>
      </c>
      <c r="N82" s="31"/>
    </row>
    <row r="83" spans="1:15" x14ac:dyDescent="0.25">
      <c r="B83" s="1" t="s">
        <v>72</v>
      </c>
      <c r="C83" s="66">
        <v>99</v>
      </c>
      <c r="D83" s="66">
        <v>99</v>
      </c>
      <c r="E83" s="66">
        <v>99</v>
      </c>
      <c r="F83" s="66">
        <v>99</v>
      </c>
      <c r="G83" s="66">
        <v>99</v>
      </c>
      <c r="H83" s="66">
        <v>99</v>
      </c>
      <c r="I83" s="66">
        <v>99</v>
      </c>
      <c r="J83" s="66">
        <v>99</v>
      </c>
      <c r="K83" s="66">
        <v>99</v>
      </c>
      <c r="L83" s="66">
        <v>99</v>
      </c>
      <c r="M83" s="66">
        <v>99</v>
      </c>
      <c r="N83" s="66">
        <v>99</v>
      </c>
      <c r="O83" s="66">
        <v>99</v>
      </c>
    </row>
    <row r="85" spans="1:15" x14ac:dyDescent="0.25">
      <c r="F85" s="13"/>
      <c r="G85" s="15"/>
      <c r="H85" s="15"/>
      <c r="I85" s="15"/>
    </row>
    <row r="86" spans="1:15" ht="60" x14ac:dyDescent="0.25">
      <c r="F86" s="15" t="s">
        <v>70</v>
      </c>
      <c r="G86" s="15">
        <v>772038.57</v>
      </c>
      <c r="H86" s="15">
        <v>822558.75</v>
      </c>
      <c r="I86" s="15">
        <v>886200</v>
      </c>
    </row>
    <row r="87" spans="1:15" x14ac:dyDescent="0.25">
      <c r="F87" s="13"/>
      <c r="G87" s="15">
        <v>61</v>
      </c>
      <c r="H87" s="15">
        <v>65</v>
      </c>
      <c r="I87" s="15">
        <v>70</v>
      </c>
    </row>
  </sheetData>
  <mergeCells count="1">
    <mergeCell ref="A1:L1"/>
  </mergeCells>
  <pageMargins left="0.7" right="0.7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ICT-Infras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2022-11-15T12:09:32Z</dcterms:created>
  <dcterms:modified xsi:type="dcterms:W3CDTF">2022-11-16T11:11:06Z</dcterms:modified>
</cp:coreProperties>
</file>